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trnak\OneDrive\Plocha\Práce\ZŠ Větrná\"/>
    </mc:Choice>
  </mc:AlternateContent>
  <xr:revisionPtr revIDLastSave="0" documentId="8_{87C7EACE-C3AF-4688-B894-FA4F3D2A1616}" xr6:coauthVersionLast="47" xr6:coauthVersionMax="47" xr10:uidLastSave="{00000000-0000-0000-0000-000000000000}"/>
  <bookViews>
    <workbookView xWindow="-108" yWindow="-108" windowWidth="23256" windowHeight="12456" xr2:uid="{00000000-000D-0000-FFFF-FFFF00000000}"/>
  </bookViews>
  <sheets>
    <sheet name="Pokyny pro vyplnění" sheetId="11" r:id="rId1"/>
    <sheet name="Stavba" sheetId="1" r:id="rId2"/>
    <sheet name="VzorPolozky" sheetId="10" state="hidden" r:id="rId3"/>
    <sheet name="00 00 Naklady" sheetId="12" r:id="rId4"/>
    <sheet name="SO01 0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'SO01 01 Pol'!$1:$7</definedName>
    <definedName name="oadresa">Stavba!$D$6</definedName>
    <definedName name="Objednatel" localSheetId="1">Stavba!$D$5</definedName>
    <definedName name="Objekt" localSheetId="1">Stavba!$B$38</definedName>
    <definedName name="_xlnm.Print_Area" localSheetId="3">'00 00 Naklady'!$A$1:$Y$31</definedName>
    <definedName name="_xlnm.Print_Area" localSheetId="4">'SO01 01 Pol'!$A$1:$Y$151</definedName>
    <definedName name="_xlnm.Print_Area" localSheetId="1">Stavba!$A$1:$J$140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9" i="1" l="1"/>
  <c r="I138" i="1"/>
  <c r="I137" i="1"/>
  <c r="I136" i="1"/>
  <c r="I135" i="1"/>
  <c r="I134" i="1"/>
  <c r="I133" i="1"/>
  <c r="I132" i="1"/>
  <c r="I131" i="1"/>
  <c r="I130" i="1"/>
  <c r="I129" i="1"/>
  <c r="I128" i="1"/>
  <c r="G44" i="1"/>
  <c r="F44" i="1"/>
  <c r="G43" i="1"/>
  <c r="H43" i="1" s="1"/>
  <c r="I43" i="1" s="1"/>
  <c r="F43" i="1"/>
  <c r="G41" i="1"/>
  <c r="F41" i="1"/>
  <c r="G40" i="1"/>
  <c r="F40" i="1"/>
  <c r="G39" i="1"/>
  <c r="F39" i="1"/>
  <c r="G150" i="13"/>
  <c r="BA146" i="13"/>
  <c r="BA145" i="13"/>
  <c r="BA143" i="13"/>
  <c r="BA142" i="13"/>
  <c r="BA53" i="13"/>
  <c r="BA50" i="13"/>
  <c r="BA32" i="13"/>
  <c r="BA27" i="13"/>
  <c r="G8" i="13"/>
  <c r="G9" i="13"/>
  <c r="M9" i="13" s="1"/>
  <c r="I9" i="13"/>
  <c r="K9" i="13"/>
  <c r="K8" i="13" s="1"/>
  <c r="O9" i="13"/>
  <c r="O8" i="13" s="1"/>
  <c r="Q9" i="13"/>
  <c r="Q8" i="13" s="1"/>
  <c r="V9" i="13"/>
  <c r="G12" i="13"/>
  <c r="M12" i="13" s="1"/>
  <c r="I12" i="13"/>
  <c r="I8" i="13" s="1"/>
  <c r="K12" i="13"/>
  <c r="O12" i="13"/>
  <c r="Q12" i="13"/>
  <c r="V12" i="13"/>
  <c r="G20" i="13"/>
  <c r="M20" i="13" s="1"/>
  <c r="I20" i="13"/>
  <c r="K20" i="13"/>
  <c r="O20" i="13"/>
  <c r="Q20" i="13"/>
  <c r="V20" i="13"/>
  <c r="V8" i="13" s="1"/>
  <c r="G23" i="13"/>
  <c r="I23" i="13"/>
  <c r="K23" i="13"/>
  <c r="M23" i="13"/>
  <c r="O23" i="13"/>
  <c r="Q23" i="13"/>
  <c r="V23" i="13"/>
  <c r="G26" i="13"/>
  <c r="I26" i="13"/>
  <c r="K26" i="13"/>
  <c r="M26" i="13"/>
  <c r="O26" i="13"/>
  <c r="Q26" i="13"/>
  <c r="V26" i="13"/>
  <c r="G29" i="13"/>
  <c r="I29" i="13"/>
  <c r="K29" i="13"/>
  <c r="M29" i="13"/>
  <c r="O29" i="13"/>
  <c r="Q29" i="13"/>
  <c r="V29" i="13"/>
  <c r="G31" i="13"/>
  <c r="M31" i="13" s="1"/>
  <c r="I31" i="13"/>
  <c r="K31" i="13"/>
  <c r="O31" i="13"/>
  <c r="Q31" i="13"/>
  <c r="V31" i="13"/>
  <c r="G34" i="13"/>
  <c r="I34" i="13"/>
  <c r="K34" i="13"/>
  <c r="M34" i="13"/>
  <c r="O34" i="13"/>
  <c r="Q34" i="13"/>
  <c r="V34" i="13"/>
  <c r="G37" i="13"/>
  <c r="M37" i="13" s="1"/>
  <c r="I37" i="13"/>
  <c r="K37" i="13"/>
  <c r="O37" i="13"/>
  <c r="Q37" i="13"/>
  <c r="V37" i="13"/>
  <c r="G40" i="13"/>
  <c r="I40" i="13"/>
  <c r="K40" i="13"/>
  <c r="M40" i="13"/>
  <c r="O40" i="13"/>
  <c r="Q40" i="13"/>
  <c r="V40" i="13"/>
  <c r="G44" i="13"/>
  <c r="M44" i="13" s="1"/>
  <c r="I44" i="13"/>
  <c r="K44" i="13"/>
  <c r="O44" i="13"/>
  <c r="Q44" i="13"/>
  <c r="V44" i="13"/>
  <c r="G46" i="13"/>
  <c r="I46" i="13"/>
  <c r="K46" i="13"/>
  <c r="M46" i="13"/>
  <c r="O46" i="13"/>
  <c r="Q46" i="13"/>
  <c r="V46" i="13"/>
  <c r="G49" i="13"/>
  <c r="M49" i="13" s="1"/>
  <c r="I49" i="13"/>
  <c r="K49" i="13"/>
  <c r="O49" i="13"/>
  <c r="Q49" i="13"/>
  <c r="V49" i="13"/>
  <c r="G52" i="13"/>
  <c r="I52" i="13"/>
  <c r="K52" i="13"/>
  <c r="M52" i="13"/>
  <c r="O52" i="13"/>
  <c r="Q52" i="13"/>
  <c r="V52" i="13"/>
  <c r="G55" i="13"/>
  <c r="M55" i="13" s="1"/>
  <c r="I55" i="13"/>
  <c r="K55" i="13"/>
  <c r="O55" i="13"/>
  <c r="Q55" i="13"/>
  <c r="V55" i="13"/>
  <c r="G58" i="13"/>
  <c r="I58" i="13"/>
  <c r="K58" i="13"/>
  <c r="M58" i="13"/>
  <c r="O58" i="13"/>
  <c r="Q58" i="13"/>
  <c r="V58" i="13"/>
  <c r="G60" i="13"/>
  <c r="M60" i="13" s="1"/>
  <c r="I60" i="13"/>
  <c r="K60" i="13"/>
  <c r="O60" i="13"/>
  <c r="Q60" i="13"/>
  <c r="V60" i="13"/>
  <c r="G63" i="13"/>
  <c r="M63" i="13" s="1"/>
  <c r="M62" i="13" s="1"/>
  <c r="I63" i="13"/>
  <c r="K63" i="13"/>
  <c r="K62" i="13" s="1"/>
  <c r="O63" i="13"/>
  <c r="O62" i="13" s="1"/>
  <c r="Q63" i="13"/>
  <c r="Q62" i="13" s="1"/>
  <c r="V63" i="13"/>
  <c r="G65" i="13"/>
  <c r="I65" i="13"/>
  <c r="I62" i="13" s="1"/>
  <c r="K65" i="13"/>
  <c r="M65" i="13"/>
  <c r="O65" i="13"/>
  <c r="Q65" i="13"/>
  <c r="V65" i="13"/>
  <c r="G67" i="13"/>
  <c r="AF150" i="13" s="1"/>
  <c r="I67" i="13"/>
  <c r="K67" i="13"/>
  <c r="M67" i="13"/>
  <c r="O67" i="13"/>
  <c r="Q67" i="13"/>
  <c r="V67" i="13"/>
  <c r="V62" i="13" s="1"/>
  <c r="G71" i="13"/>
  <c r="I71" i="13"/>
  <c r="I70" i="13" s="1"/>
  <c r="K71" i="13"/>
  <c r="M71" i="13"/>
  <c r="O71" i="13"/>
  <c r="O70" i="13" s="1"/>
  <c r="Q71" i="13"/>
  <c r="V71" i="13"/>
  <c r="G74" i="13"/>
  <c r="G70" i="13" s="1"/>
  <c r="I74" i="13"/>
  <c r="K74" i="13"/>
  <c r="O74" i="13"/>
  <c r="Q74" i="13"/>
  <c r="V74" i="13"/>
  <c r="V70" i="13" s="1"/>
  <c r="G76" i="13"/>
  <c r="I76" i="13"/>
  <c r="K76" i="13"/>
  <c r="K70" i="13" s="1"/>
  <c r="M76" i="13"/>
  <c r="O76" i="13"/>
  <c r="Q76" i="13"/>
  <c r="Q70" i="13" s="1"/>
  <c r="V76" i="13"/>
  <c r="G78" i="13"/>
  <c r="I78" i="13"/>
  <c r="K78" i="13"/>
  <c r="M78" i="13"/>
  <c r="O78" i="13"/>
  <c r="Q78" i="13"/>
  <c r="V78" i="13"/>
  <c r="G83" i="13"/>
  <c r="M83" i="13" s="1"/>
  <c r="I83" i="13"/>
  <c r="K83" i="13"/>
  <c r="K82" i="13" s="1"/>
  <c r="O83" i="13"/>
  <c r="Q83" i="13"/>
  <c r="Q82" i="13" s="1"/>
  <c r="V83" i="13"/>
  <c r="G88" i="13"/>
  <c r="M88" i="13" s="1"/>
  <c r="I88" i="13"/>
  <c r="I82" i="13" s="1"/>
  <c r="K88" i="13"/>
  <c r="O88" i="13"/>
  <c r="O82" i="13" s="1"/>
  <c r="Q88" i="13"/>
  <c r="V88" i="13"/>
  <c r="G89" i="13"/>
  <c r="I89" i="13"/>
  <c r="K89" i="13"/>
  <c r="M89" i="13"/>
  <c r="O89" i="13"/>
  <c r="Q89" i="13"/>
  <c r="V89" i="13"/>
  <c r="G90" i="13"/>
  <c r="I90" i="13"/>
  <c r="K90" i="13"/>
  <c r="M90" i="13"/>
  <c r="O90" i="13"/>
  <c r="Q90" i="13"/>
  <c r="V90" i="13"/>
  <c r="G91" i="13"/>
  <c r="M91" i="13" s="1"/>
  <c r="I91" i="13"/>
  <c r="K91" i="13"/>
  <c r="O91" i="13"/>
  <c r="Q91" i="13"/>
  <c r="V91" i="13"/>
  <c r="G92" i="13"/>
  <c r="M92" i="13" s="1"/>
  <c r="I92" i="13"/>
  <c r="K92" i="13"/>
  <c r="O92" i="13"/>
  <c r="Q92" i="13"/>
  <c r="V92" i="13"/>
  <c r="V82" i="13" s="1"/>
  <c r="G93" i="13"/>
  <c r="M93" i="13" s="1"/>
  <c r="I93" i="13"/>
  <c r="K93" i="13"/>
  <c r="O93" i="13"/>
  <c r="Q93" i="13"/>
  <c r="V93" i="13"/>
  <c r="G94" i="13"/>
  <c r="M94" i="13" s="1"/>
  <c r="I94" i="13"/>
  <c r="K94" i="13"/>
  <c r="O94" i="13"/>
  <c r="Q94" i="13"/>
  <c r="V94" i="13"/>
  <c r="G95" i="13"/>
  <c r="I95" i="13"/>
  <c r="K95" i="13"/>
  <c r="M95" i="13"/>
  <c r="O95" i="13"/>
  <c r="Q95" i="13"/>
  <c r="V95" i="13"/>
  <c r="G96" i="13"/>
  <c r="I96" i="13"/>
  <c r="K96" i="13"/>
  <c r="M96" i="13"/>
  <c r="O96" i="13"/>
  <c r="Q96" i="13"/>
  <c r="V96" i="13"/>
  <c r="G97" i="13"/>
  <c r="M97" i="13" s="1"/>
  <c r="I97" i="13"/>
  <c r="K97" i="13"/>
  <c r="O97" i="13"/>
  <c r="Q97" i="13"/>
  <c r="V97" i="13"/>
  <c r="G98" i="13"/>
  <c r="V98" i="13"/>
  <c r="G99" i="13"/>
  <c r="M99" i="13" s="1"/>
  <c r="I99" i="13"/>
  <c r="K99" i="13"/>
  <c r="K98" i="13" s="1"/>
  <c r="O99" i="13"/>
  <c r="Q99" i="13"/>
  <c r="Q98" i="13" s="1"/>
  <c r="V99" i="13"/>
  <c r="G104" i="13"/>
  <c r="M104" i="13" s="1"/>
  <c r="I104" i="13"/>
  <c r="I98" i="13" s="1"/>
  <c r="K104" i="13"/>
  <c r="O104" i="13"/>
  <c r="O98" i="13" s="1"/>
  <c r="Q104" i="13"/>
  <c r="V104" i="13"/>
  <c r="G106" i="13"/>
  <c r="I106" i="13"/>
  <c r="M106" i="13"/>
  <c r="O106" i="13"/>
  <c r="V106" i="13"/>
  <c r="G107" i="13"/>
  <c r="I107" i="13"/>
  <c r="K107" i="13"/>
  <c r="K106" i="13" s="1"/>
  <c r="M107" i="13"/>
  <c r="O107" i="13"/>
  <c r="Q107" i="13"/>
  <c r="Q106" i="13" s="1"/>
  <c r="V107" i="13"/>
  <c r="I108" i="13"/>
  <c r="G109" i="13"/>
  <c r="M109" i="13" s="1"/>
  <c r="M108" i="13" s="1"/>
  <c r="I109" i="13"/>
  <c r="K109" i="13"/>
  <c r="O109" i="13"/>
  <c r="Q109" i="13"/>
  <c r="V109" i="13"/>
  <c r="V108" i="13" s="1"/>
  <c r="G113" i="13"/>
  <c r="M113" i="13" s="1"/>
  <c r="I113" i="13"/>
  <c r="K113" i="13"/>
  <c r="K108" i="13" s="1"/>
  <c r="O113" i="13"/>
  <c r="Q113" i="13"/>
  <c r="Q108" i="13" s="1"/>
  <c r="V113" i="13"/>
  <c r="G115" i="13"/>
  <c r="I115" i="13"/>
  <c r="K115" i="13"/>
  <c r="M115" i="13"/>
  <c r="O115" i="13"/>
  <c r="O108" i="13" s="1"/>
  <c r="Q115" i="13"/>
  <c r="V115" i="13"/>
  <c r="G118" i="13"/>
  <c r="I118" i="13"/>
  <c r="K118" i="13"/>
  <c r="K117" i="13" s="1"/>
  <c r="M118" i="13"/>
  <c r="O118" i="13"/>
  <c r="Q118" i="13"/>
  <c r="Q117" i="13" s="1"/>
  <c r="V118" i="13"/>
  <c r="G121" i="13"/>
  <c r="M121" i="13" s="1"/>
  <c r="I121" i="13"/>
  <c r="I117" i="13" s="1"/>
  <c r="K121" i="13"/>
  <c r="O121" i="13"/>
  <c r="O117" i="13" s="1"/>
  <c r="Q121" i="13"/>
  <c r="V121" i="13"/>
  <c r="G122" i="13"/>
  <c r="G117" i="13" s="1"/>
  <c r="I122" i="13"/>
  <c r="K122" i="13"/>
  <c r="O122" i="13"/>
  <c r="Q122" i="13"/>
  <c r="V122" i="13"/>
  <c r="V117" i="13" s="1"/>
  <c r="G123" i="13"/>
  <c r="M123" i="13" s="1"/>
  <c r="I123" i="13"/>
  <c r="K123" i="13"/>
  <c r="O123" i="13"/>
  <c r="Q123" i="13"/>
  <c r="V123" i="13"/>
  <c r="I125" i="13"/>
  <c r="K125" i="13"/>
  <c r="O125" i="13"/>
  <c r="Q125" i="13"/>
  <c r="G126" i="13"/>
  <c r="G125" i="13" s="1"/>
  <c r="I126" i="13"/>
  <c r="K126" i="13"/>
  <c r="M126" i="13"/>
  <c r="M125" i="13" s="1"/>
  <c r="O126" i="13"/>
  <c r="Q126" i="13"/>
  <c r="V126" i="13"/>
  <c r="V125" i="13" s="1"/>
  <c r="G134" i="13"/>
  <c r="I134" i="13"/>
  <c r="I133" i="13" s="1"/>
  <c r="K134" i="13"/>
  <c r="M134" i="13"/>
  <c r="O134" i="13"/>
  <c r="O133" i="13" s="1"/>
  <c r="Q134" i="13"/>
  <c r="V134" i="13"/>
  <c r="G135" i="13"/>
  <c r="M135" i="13" s="1"/>
  <c r="I135" i="13"/>
  <c r="K135" i="13"/>
  <c r="O135" i="13"/>
  <c r="Q135" i="13"/>
  <c r="V135" i="13"/>
  <c r="V133" i="13" s="1"/>
  <c r="G137" i="13"/>
  <c r="I137" i="13"/>
  <c r="K137" i="13"/>
  <c r="M137" i="13"/>
  <c r="O137" i="13"/>
  <c r="Q137" i="13"/>
  <c r="Q133" i="13" s="1"/>
  <c r="V137" i="13"/>
  <c r="G139" i="13"/>
  <c r="M139" i="13" s="1"/>
  <c r="I139" i="13"/>
  <c r="K139" i="13"/>
  <c r="O139" i="13"/>
  <c r="Q139" i="13"/>
  <c r="V139" i="13"/>
  <c r="G141" i="13"/>
  <c r="I141" i="13"/>
  <c r="K141" i="13"/>
  <c r="M141" i="13"/>
  <c r="O141" i="13"/>
  <c r="Q141" i="13"/>
  <c r="V141" i="13"/>
  <c r="G144" i="13"/>
  <c r="M144" i="13" s="1"/>
  <c r="I144" i="13"/>
  <c r="K144" i="13"/>
  <c r="K133" i="13" s="1"/>
  <c r="O144" i="13"/>
  <c r="Q144" i="13"/>
  <c r="V144" i="13"/>
  <c r="G147" i="13"/>
  <c r="M147" i="13" s="1"/>
  <c r="I147" i="13"/>
  <c r="K147" i="13"/>
  <c r="O147" i="13"/>
  <c r="Q147" i="13"/>
  <c r="V147" i="13"/>
  <c r="AE150" i="13"/>
  <c r="G30" i="12"/>
  <c r="BA27" i="12"/>
  <c r="BA25" i="12"/>
  <c r="BA23" i="12"/>
  <c r="BA21" i="12"/>
  <c r="BA16" i="12"/>
  <c r="BA14" i="12"/>
  <c r="BA12" i="12"/>
  <c r="BA10" i="12"/>
  <c r="G8" i="12"/>
  <c r="G9" i="12"/>
  <c r="M9" i="12" s="1"/>
  <c r="M8" i="12" s="1"/>
  <c r="I9" i="12"/>
  <c r="K9" i="12"/>
  <c r="K8" i="12" s="1"/>
  <c r="O9" i="12"/>
  <c r="O8" i="12" s="1"/>
  <c r="Q9" i="12"/>
  <c r="Q8" i="12" s="1"/>
  <c r="V9" i="12"/>
  <c r="G11" i="12"/>
  <c r="I11" i="12"/>
  <c r="I8" i="12" s="1"/>
  <c r="K11" i="12"/>
  <c r="M11" i="12"/>
  <c r="O11" i="12"/>
  <c r="Q11" i="12"/>
  <c r="V11" i="12"/>
  <c r="G13" i="12"/>
  <c r="I13" i="12"/>
  <c r="K13" i="12"/>
  <c r="M13" i="12"/>
  <c r="O13" i="12"/>
  <c r="Q13" i="12"/>
  <c r="V13" i="12"/>
  <c r="V8" i="12" s="1"/>
  <c r="G15" i="12"/>
  <c r="I15" i="12"/>
  <c r="K15" i="12"/>
  <c r="M15" i="12"/>
  <c r="O15" i="12"/>
  <c r="Q15" i="12"/>
  <c r="V15" i="12"/>
  <c r="G17" i="12"/>
  <c r="G18" i="12"/>
  <c r="M18" i="12" s="1"/>
  <c r="I18" i="12"/>
  <c r="I17" i="12" s="1"/>
  <c r="K18" i="12"/>
  <c r="O18" i="12"/>
  <c r="Q18" i="12"/>
  <c r="Q17" i="12" s="1"/>
  <c r="V18" i="12"/>
  <c r="V17" i="12" s="1"/>
  <c r="G20" i="12"/>
  <c r="M20" i="12" s="1"/>
  <c r="I20" i="12"/>
  <c r="K20" i="12"/>
  <c r="K17" i="12" s="1"/>
  <c r="O20" i="12"/>
  <c r="Q20" i="12"/>
  <c r="V20" i="12"/>
  <c r="G22" i="12"/>
  <c r="I22" i="12"/>
  <c r="K22" i="12"/>
  <c r="M22" i="12"/>
  <c r="O22" i="12"/>
  <c r="O17" i="12" s="1"/>
  <c r="Q22" i="12"/>
  <c r="V22" i="12"/>
  <c r="G24" i="12"/>
  <c r="I24" i="12"/>
  <c r="K24" i="12"/>
  <c r="M24" i="12"/>
  <c r="O24" i="12"/>
  <c r="Q24" i="12"/>
  <c r="V24" i="12"/>
  <c r="G26" i="12"/>
  <c r="I26" i="12"/>
  <c r="K26" i="12"/>
  <c r="M26" i="12"/>
  <c r="O26" i="12"/>
  <c r="Q26" i="12"/>
  <c r="V26" i="12"/>
  <c r="G28" i="12"/>
  <c r="M28" i="12" s="1"/>
  <c r="I28" i="12"/>
  <c r="K28" i="12"/>
  <c r="O28" i="12"/>
  <c r="Q28" i="12"/>
  <c r="V28" i="12"/>
  <c r="AE30" i="12"/>
  <c r="AF30" i="12"/>
  <c r="I20" i="1"/>
  <c r="I19" i="1"/>
  <c r="I18" i="1"/>
  <c r="I17" i="1"/>
  <c r="I16" i="1"/>
  <c r="AZ118" i="1"/>
  <c r="AZ117" i="1"/>
  <c r="AZ115" i="1"/>
  <c r="AZ114" i="1"/>
  <c r="AZ112" i="1"/>
  <c r="AZ111" i="1"/>
  <c r="AZ109" i="1"/>
  <c r="AZ107" i="1"/>
  <c r="AZ106" i="1"/>
  <c r="AZ105" i="1"/>
  <c r="AZ103" i="1"/>
  <c r="AZ100" i="1"/>
  <c r="AZ98" i="1"/>
  <c r="AZ94" i="1"/>
  <c r="AZ93" i="1"/>
  <c r="AZ91" i="1"/>
  <c r="AZ90" i="1"/>
  <c r="AZ88" i="1"/>
  <c r="AZ87" i="1"/>
  <c r="AZ86" i="1"/>
  <c r="AZ84" i="1"/>
  <c r="AZ83" i="1"/>
  <c r="AZ81" i="1"/>
  <c r="AZ79" i="1"/>
  <c r="AZ78" i="1"/>
  <c r="AZ76" i="1"/>
  <c r="AZ74" i="1"/>
  <c r="AZ73" i="1"/>
  <c r="AZ71" i="1"/>
  <c r="AZ70" i="1"/>
  <c r="AZ68" i="1"/>
  <c r="AZ67" i="1"/>
  <c r="AZ65" i="1"/>
  <c r="AZ63" i="1"/>
  <c r="AZ62" i="1"/>
  <c r="AZ61" i="1"/>
  <c r="AZ60" i="1"/>
  <c r="AZ59" i="1"/>
  <c r="AZ58" i="1"/>
  <c r="AZ55" i="1"/>
  <c r="AZ53" i="1"/>
  <c r="AZ52" i="1"/>
  <c r="AZ50" i="1"/>
  <c r="AZ48" i="1"/>
  <c r="F45" i="1"/>
  <c r="G45" i="1"/>
  <c r="G25" i="1" s="1"/>
  <c r="A25" i="1" s="1"/>
  <c r="H44" i="1"/>
  <c r="I44" i="1" s="1"/>
  <c r="H42" i="1"/>
  <c r="H41" i="1"/>
  <c r="I41" i="1" s="1"/>
  <c r="H40" i="1"/>
  <c r="I40" i="1" s="1"/>
  <c r="J28" i="1"/>
  <c r="J26" i="1"/>
  <c r="G38" i="1"/>
  <c r="F38" i="1"/>
  <c r="J23" i="1"/>
  <c r="J24" i="1"/>
  <c r="J25" i="1"/>
  <c r="J27" i="1"/>
  <c r="E24" i="1"/>
  <c r="E26" i="1"/>
  <c r="I140" i="1" l="1"/>
  <c r="J138" i="1" s="1"/>
  <c r="G26" i="1"/>
  <c r="A26" i="1"/>
  <c r="G28" i="1"/>
  <c r="H39" i="1"/>
  <c r="I39" i="1" s="1"/>
  <c r="I45" i="1" s="1"/>
  <c r="J43" i="1" s="1"/>
  <c r="G23" i="1"/>
  <c r="M98" i="13"/>
  <c r="M82" i="13"/>
  <c r="M8" i="13"/>
  <c r="M133" i="13"/>
  <c r="G82" i="13"/>
  <c r="M74" i="13"/>
  <c r="M70" i="13" s="1"/>
  <c r="G108" i="13"/>
  <c r="G133" i="13"/>
  <c r="M122" i="13"/>
  <c r="M117" i="13" s="1"/>
  <c r="G62" i="13"/>
  <c r="M17" i="12"/>
  <c r="I21" i="1"/>
  <c r="H45" i="1"/>
  <c r="J135" i="1" l="1"/>
  <c r="J129" i="1"/>
  <c r="J134" i="1"/>
  <c r="J130" i="1"/>
  <c r="J137" i="1"/>
  <c r="J133" i="1"/>
  <c r="J132" i="1"/>
  <c r="J139" i="1"/>
  <c r="J128" i="1"/>
  <c r="J136" i="1"/>
  <c r="J131" i="1"/>
  <c r="J39" i="1"/>
  <c r="J45" i="1" s="1"/>
  <c r="J44" i="1"/>
  <c r="J41" i="1"/>
  <c r="J40" i="1"/>
  <c r="A23" i="1"/>
  <c r="J140" i="1" l="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Stanislav Trňák</author>
  </authors>
  <commentList>
    <comment ref="S6" authorId="0" shapeId="0" xr:uid="{3D4A6834-3DEE-4793-8C35-231A46B45472}">
      <text>
        <r>
          <rPr>
            <sz val="9"/>
            <color indexed="81"/>
            <rFont val="Tahoma"/>
            <family val="2"/>
            <charset val="238"/>
          </rPr>
          <t>Jedná se o informaci, zda se jedná o položku, která je do rozpočtu zadána z cenové soustavy RTS, nebo vlastní.</t>
        </r>
      </text>
    </comment>
    <comment ref="T6" authorId="0" shapeId="0" xr:uid="{AB6A1C94-19A4-42EB-BDE4-EDC5FE40C827}">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Stanislav Trňák</author>
  </authors>
  <commentList>
    <comment ref="S6" authorId="0" shapeId="0" xr:uid="{616F7AA2-5C2D-4698-9BB4-D969DED27F59}">
      <text>
        <r>
          <rPr>
            <sz val="9"/>
            <color indexed="81"/>
            <rFont val="Tahoma"/>
            <family val="2"/>
            <charset val="238"/>
          </rPr>
          <t>Jedná se o informaci, zda se jedná o položku, která je do rozpočtu zadána z cenové soustavy RTS, nebo vlastní.</t>
        </r>
      </text>
    </comment>
    <comment ref="T6" authorId="0" shapeId="0" xr:uid="{40A36E44-829C-4C23-A741-7ED69474A4F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<sst xmlns="http://schemas.openxmlformats.org/spreadsheetml/2006/main" count="1024" uniqueCount="415">
  <si>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</si>
  <si>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</si>
  <si>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</si>
  <si>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</si>
  <si>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</si>
  <si>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</si>
  <si>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</si>
  <si>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</si>
  <si>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</si>
  <si>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</si>
  <si>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</si>
  <si>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</si>
  <si>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</si>
  <si>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</si>
  <si>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</si>
  <si>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</si>
  <si>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</si>
  <si>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</si>
  <si>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</si>
  <si>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</si>
  <si>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</si>
  <si>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</si>
  <si>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</si>
  <si>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</si>
  <si>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</si>
  <si>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</si>
  <si>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</si>
  <si>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</si>
  <si>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</si>
  <si>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</si>
  <si>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</si>
  <si>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</si>
  <si>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</si>
  <si>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</si>
  <si>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</si>
  <si>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</si>
  <si>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</si>
  <si>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</si>
  <si>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</si>
  <si>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</si>
  <si>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</si>
  <si>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</si>
  <si>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</si>
  <si>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ZŠ a MŠ Větrná 2401</t>
  </si>
  <si>
    <t>Rekonstrukce zahrady MŠ Lomená</t>
  </si>
  <si>
    <t>Základní škola a Mateřská škola, Uherské Hradiště, Větrná 1063, příspěvková organizace</t>
  </si>
  <si>
    <t>Větrná 1063</t>
  </si>
  <si>
    <t>Uherské Hradiště - Mařatice</t>
  </si>
  <si>
    <t>68605</t>
  </si>
  <si>
    <t>70436169</t>
  </si>
  <si>
    <t>Stavba</t>
  </si>
  <si>
    <t>Ostatní a vedlejší náklady</t>
  </si>
  <si>
    <t>00</t>
  </si>
  <si>
    <t>VRN</t>
  </si>
  <si>
    <t>Stavební objekt</t>
  </si>
  <si>
    <t>SO01</t>
  </si>
  <si>
    <t>Zahrada</t>
  </si>
  <si>
    <t>01</t>
  </si>
  <si>
    <t>Architektonicko stavební řešení</t>
  </si>
  <si>
    <t>Celkem za stavbu</t>
  </si>
  <si>
    <t>CZK</t>
  </si>
  <si>
    <t>#POPS</t>
  </si>
  <si>
    <t>Popis stavby: ZŠ a MŠ Větrná 2401 - Rekonstrukce zahrady MŠ Lomená</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</si>
  <si>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</si>
  <si>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</si>
  <si>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</si>
  <si>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</si>
  <si>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</si>
  <si>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</si>
  <si>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</si>
  <si>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</si>
  <si>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</si>
  <si>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</si>
  <si>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</si>
  <si>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</si>
  <si>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</si>
  <si>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</si>
  <si>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</si>
  <si>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</si>
  <si>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</si>
  <si>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</si>
  <si>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</si>
  <si>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</si>
  <si>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</si>
  <si>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</si>
  <si>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</si>
  <si>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</si>
  <si>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</si>
  <si>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</si>
  <si>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</si>
  <si>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</si>
  <si>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</si>
  <si>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</si>
  <si>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</si>
  <si>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</si>
  <si>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</si>
  <si>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</si>
  <si>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</si>
  <si>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</si>
  <si>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</si>
  <si>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</si>
  <si>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</si>
  <si>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</si>
  <si>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</si>
  <si>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</si>
  <si>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</si>
  <si>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</si>
  <si>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</si>
  <si>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</si>
  <si>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</si>
  <si>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00 - VRN</t>
  </si>
  <si>
    <t>Popis objektu: SO01 - Zahrada</t>
  </si>
  <si>
    <t>Popis rozpočtu: 01 - Architektonicko stavební řešení</t>
  </si>
  <si>
    <t>Rekapitulace dílů</t>
  </si>
  <si>
    <t>Typ dílu</t>
  </si>
  <si>
    <t>1</t>
  </si>
  <si>
    <t>Zemní práce</t>
  </si>
  <si>
    <t>2</t>
  </si>
  <si>
    <t>Základy a zvláštní zakládání</t>
  </si>
  <si>
    <t>62</t>
  </si>
  <si>
    <t>Úpravy povrchů vnější</t>
  </si>
  <si>
    <t>93</t>
  </si>
  <si>
    <t>Dokončovací práce inženýrských staveb</t>
  </si>
  <si>
    <t>96</t>
  </si>
  <si>
    <t>Bourání konstrukcí</t>
  </si>
  <si>
    <t>99</t>
  </si>
  <si>
    <t>Staveništní přesun hmot</t>
  </si>
  <si>
    <t>764</t>
  </si>
  <si>
    <t>Konstrukce klempířské</t>
  </si>
  <si>
    <t>767</t>
  </si>
  <si>
    <t>Konstrukce zámečnické</t>
  </si>
  <si>
    <t>783</t>
  </si>
  <si>
    <t>Nátěry</t>
  </si>
  <si>
    <t>D96</t>
  </si>
  <si>
    <t>Přesuny suti a vybouraných hmot</t>
  </si>
  <si>
    <t>PSU</t>
  </si>
  <si>
    <t>VN</t>
  </si>
  <si>
    <t>ON</t>
  </si>
  <si>
    <t>Soupis vedlejších a ostatních nákladů</t>
  </si>
  <si>
    <t>#TypZaznamu#</t>
  </si>
  <si>
    <t>STA</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</si>
  <si>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</si>
  <si>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</si>
  <si>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</si>
  <si>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</si>
  <si>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</si>
  <si>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</si>
  <si>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</si>
  <si>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</si>
  <si>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</si>
  <si>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</si>
  <si>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</si>
  <si>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</si>
  <si>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</si>
  <si>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</si>
  <si>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</si>
  <si>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</si>
  <si>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</si>
  <si>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</si>
  <si>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</si>
  <si>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</si>
  <si>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</si>
  <si>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</si>
  <si>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</si>
  <si>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</si>
  <si>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</si>
  <si>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</si>
  <si>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</si>
  <si>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</si>
  <si>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</si>
  <si>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</si>
  <si>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</si>
  <si>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24/ I</t>
  </si>
  <si>
    <t>Indiv</t>
  </si>
  <si>
    <t>Běžná</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</si>
  <si>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</si>
  <si>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</si>
  <si>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</si>
  <si>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</si>
  <si>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</si>
  <si>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</si>
  <si>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</si>
  <si>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</si>
  <si>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</si>
  <si>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</si>
  <si>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</si>
  <si>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</si>
  <si>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</si>
  <si>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005211010R</t>
  </si>
  <si>
    <t>Předání a převzetí staveniště</t>
  </si>
  <si>
    <t>POL99_8</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</si>
  <si>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</si>
  <si>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</si>
  <si>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</si>
  <si>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</si>
  <si>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</si>
  <si>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</si>
  <si>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</si>
  <si>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</si>
  <si>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</si>
  <si>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</si>
  <si>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 R</t>
  </si>
  <si>
    <t>Předání a převzetí díla</t>
  </si>
  <si>
    <t>Náklady zhotovitele, které vzniknou v souvislosti s povinnostmi zhotovitele při předání a převzetí díla.</t>
  </si>
  <si>
    <t>R_3155038</t>
  </si>
  <si>
    <t>Vzorkování rostlin a herních prvků</t>
  </si>
  <si>
    <t>soubor</t>
  </si>
  <si>
    <t>Vlastní</t>
  </si>
  <si>
    <t>SUM</t>
  </si>
  <si>
    <t>END</t>
  </si>
  <si>
    <t>Položkový soupis prací a dodávek</t>
  </si>
  <si>
    <t>111104111R00</t>
  </si>
  <si>
    <t>Pokosení trávníku trávník parterový, v rovině nebo na svahu do 1:5, odvoz do 20 km se složením</t>
  </si>
  <si>
    <t>m2</t>
  </si>
  <si>
    <t>823-1</t>
  </si>
  <si>
    <t>Práce</t>
  </si>
  <si>
    <t>POL1_</t>
  </si>
  <si>
    <t>s případným naložením shrabků na dopravní prostředek, odvozem do 20 km a se složením,</t>
  </si>
  <si>
    <t>SPI</t>
  </si>
  <si>
    <t>celková plocha zahrady : 3687,0</t>
  </si>
  <si>
    <t>VV</t>
  </si>
  <si>
    <t>139601102R00</t>
  </si>
  <si>
    <t>Ruční výkop jam, rýh a šachet v hornině 3</t>
  </si>
  <si>
    <t>m3</t>
  </si>
  <si>
    <t>800-1</t>
  </si>
  <si>
    <t>s přehozením na vzdálenost do 5 m nebo s naložením na ruční dopravní prostředek</t>
  </si>
  <si>
    <t xml:space="preserve">pro základy herních prvků : </t>
  </si>
  <si>
    <t>Lanová pyramida : 6*0,4*0,6</t>
  </si>
  <si>
    <t>Řetězová houpačka hnízdo : 2*0,6*0,6</t>
  </si>
  <si>
    <t>Řetězová dvojhoupačka : 4*0,6*0,6</t>
  </si>
  <si>
    <t>Pejsek long průlezka : 12*0,4*0,6</t>
  </si>
  <si>
    <t>Dvojvěž se skluzavkou : 10*0,4*0,6</t>
  </si>
  <si>
    <t>162201203R00</t>
  </si>
  <si>
    <t>Vodorovné přemístění výkopku nošením z horniny 1 až 4, kolečkem, na vzdálenost do 10 m</t>
  </si>
  <si>
    <t>bez naložení, avšak s vyprázdněním nádoby na hromadu nebo do dopravního prostředku,</t>
  </si>
  <si>
    <t>Odkaz na mn. položky pořadí 2 : 8,88000</t>
  </si>
  <si>
    <t>162201210R00</t>
  </si>
  <si>
    <t>Vodorovné přemístění výkopku nošením příplatek za každých dalších 10 m  z horniny 1 až 4, kolečkem</t>
  </si>
  <si>
    <t>Odkaz na mn. položky pořadí 3 : 8,88000*4</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</si>
  <si>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</si>
  <si>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</si>
  <si>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</si>
  <si>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Odkaz na mn. položky pořadí 2 : 8,88000*10</t>
  </si>
  <si>
    <t>183406214R00</t>
  </si>
  <si>
    <t>Prořezání trávníku s přísevem travního semene, plocha nad 1500 m2</t>
  </si>
  <si>
    <t>ha</t>
  </si>
  <si>
    <t>celková plocha zahrady : 0,3687</t>
  </si>
  <si>
    <t>184202111R00</t>
  </si>
  <si>
    <t>Ukotvení dřevin průměr do 100 mm, délka do 2 m</t>
  </si>
  <si>
    <t>kus</t>
  </si>
  <si>
    <t>třemi a více kůly, s ochranou proti poškození v místě vzepření, (příloha č. 8) při  průměru kůlů do 10 cm,</t>
  </si>
  <si>
    <t>Odkaz na mn. položky pořadí 14 : 3,00000</t>
  </si>
  <si>
    <t>184501111R00</t>
  </si>
  <si>
    <t>Zhotovení obalu kmene z juty v jedné vrstvě, v rovině nebo na svahu do 1:5</t>
  </si>
  <si>
    <t>a spodních částí větví stromu</t>
  </si>
  <si>
    <t>3*2,0*0,5</t>
  </si>
  <si>
    <t>184701112R00</t>
  </si>
  <si>
    <t>Výsadba živého plotu v rovině nebo na svahu do 1:5, s balem</t>
  </si>
  <si>
    <t>do předem vyhloubené rýhy se zalitím</t>
  </si>
  <si>
    <t>cca 1 rostlina na 1mb : 70*1</t>
  </si>
  <si>
    <t>184803112R00</t>
  </si>
  <si>
    <t xml:space="preserve">Řez a tvarování živých plotů nebo stěn výška přes 0,8 do 1,5 m, šířka do 1 m,  </t>
  </si>
  <si>
    <t>se složením odpadu na hromady, naložením na dopravní prostředek, odvozem do 20 km a se složením,</t>
  </si>
  <si>
    <t xml:space="preserve">živý plot okolo oplocení pro provedení oprav oplocení : </t>
  </si>
  <si>
    <t>214,0*1,0</t>
  </si>
  <si>
    <t>185803211R00</t>
  </si>
  <si>
    <t>Uválcování trávníku uválcování trávníku v rovině nebo na svahu do 1:5</t>
  </si>
  <si>
    <t>Odkaz na mn. položky pořadí 1 : 3687,00000</t>
  </si>
  <si>
    <t>185803411R00</t>
  </si>
  <si>
    <t>Vyhrabání trávníku v rovině nebo na svahu do 1:5</t>
  </si>
  <si>
    <t>s uložením shrabků na hromady, naložením na dopravní prostředek, odvozem do 20 km a se složením,</t>
  </si>
  <si>
    <t>185808521R00</t>
  </si>
  <si>
    <t>Vyvláčení trávníku vyvláčení trávníku s rozrušením mechovitých porostů, s naložením odpadu na dopravní prostředek, odvozem do 20 km a se složením</t>
  </si>
  <si>
    <t>s rozrušením mechovitých porostů, s naložením odpadu na dopravní prostředek, odvozem do 20 km a se složením,</t>
  </si>
  <si>
    <t>Odkaz na mn. položky pořadí 6 : 0,36870</t>
  </si>
  <si>
    <t>184101112RAA</t>
  </si>
  <si>
    <t>Výsadba stromů a keřů prostokořenných bez dodávky dřevin  v rovině, výšky do 100 cm</t>
  </si>
  <si>
    <t>AP-HSV</t>
  </si>
  <si>
    <t>Agregovaná položka</t>
  </si>
  <si>
    <t>POL2_</t>
  </si>
  <si>
    <t>Hloubení jamek v hornině 1 až 4 bez výměny půdy, s případným naložením přebytečných výkopků na dopravní prostředek, s odvozem na vzdálenost do 20 km a se složením. Výsadba stromu bez balu se zalitím. Dovoz vody. Ukotvení dřeviny třemi a více kůly, s ochranou proti poškození v místě vzepření. Osazení kůlů k dřevině s uvázáním. Dodávka kůlu a motouzu.</t>
  </si>
  <si>
    <t>Včetně přesunu hmot.</t>
  </si>
  <si>
    <t>05217141R</t>
  </si>
  <si>
    <t>Tyčovina (TC) dřevina: SM; s kůrou</t>
  </si>
  <si>
    <t>m</t>
  </si>
  <si>
    <t>SPCM</t>
  </si>
  <si>
    <t>Specifikace</t>
  </si>
  <si>
    <t>POL3_</t>
  </si>
  <si>
    <t>3,0*3*3</t>
  </si>
  <si>
    <t>Koeficient prořez: 0,1</t>
  </si>
  <si>
    <t>R_3154998</t>
  </si>
  <si>
    <t>Paulownia Kirl cca 3,0m, pouze dodávka</t>
  </si>
  <si>
    <t>R_3155004</t>
  </si>
  <si>
    <t>Směs rostlin rybízu červeného, černého a muchovníku</t>
  </si>
  <si>
    <t>Odkaz na mn. položky pořadí 9 : 70,00000</t>
  </si>
  <si>
    <t>216904112R00</t>
  </si>
  <si>
    <t xml:space="preserve">Očištění ploch tlak. vodou nebo stlač. vzduchem očištění tlakovou vodou, zdiva stěn a rubu kleneb,  </t>
  </si>
  <si>
    <t>800-2</t>
  </si>
  <si>
    <t>sokl pod oplocením : 214,0*(0,5+0,3+0,5)</t>
  </si>
  <si>
    <t>216904391R00</t>
  </si>
  <si>
    <t>Očištění ploch tlak. vodou nebo stlač. vzduchem  ,  , příplatek za ruční dočištění ocelovými kartáči</t>
  </si>
  <si>
    <t>Odkaz na mn. položky pořadí 18 : 278,20000</t>
  </si>
  <si>
    <t>275313611R00</t>
  </si>
  <si>
    <t>Beton základových patek prostý třídy C 16/20</t>
  </si>
  <si>
    <t>801-1</t>
  </si>
  <si>
    <t>Koeficient příplatek za betonáž v zemi: 0,075</t>
  </si>
  <si>
    <t>614471711R00</t>
  </si>
  <si>
    <t>Vyspravení vnitřních betonových a železobetonových konstrukcí a panelů cementovou maltou tloušťky 10 mm</t>
  </si>
  <si>
    <t>801-4</t>
  </si>
  <si>
    <t>Odkaz na mn. položky pořadí 18 : 278,20000*0,2</t>
  </si>
  <si>
    <t xml:space="preserve">předpoklad cca 20% : </t>
  </si>
  <si>
    <t>614471715R00</t>
  </si>
  <si>
    <t>Vyspravení vnitřních betonových a železobetonových konstrukcí a panelů cementovou maltou adhezní můstek a nátěr antikorozní pro jakoukoliv velikost opravované plochy</t>
  </si>
  <si>
    <t>Odkaz na mn. položky pořadí 21 : 55,64000</t>
  </si>
  <si>
    <t>622421143R00</t>
  </si>
  <si>
    <t>Omítky vnější stěn vápenocementové štukové,  , složitost 1÷ 2</t>
  </si>
  <si>
    <t>Odkaz na mn. položky pořadí 36 : 71,70000</t>
  </si>
  <si>
    <t>624401111R00</t>
  </si>
  <si>
    <t>Vyspravení poškozených hran spáry maltou vápenocementovou s disperzí</t>
  </si>
  <si>
    <t>z lešeňové klece (s dodáním hmot),</t>
  </si>
  <si>
    <t>sokl pod oplocením : 214,0*2*0,2</t>
  </si>
  <si>
    <t>936004212R00</t>
  </si>
  <si>
    <t>Udržování dětských pískovišť výměna písku</t>
  </si>
  <si>
    <t>Včetně:</t>
  </si>
  <si>
    <t>- naložení starého písku na dopravní prostředek odvoz na vzdálenost do 20 km a složení,</t>
  </si>
  <si>
    <t>- dodání nového písku.</t>
  </si>
  <si>
    <t>desinfekce stávajících pískovišť : 4*4,0*4,0*0,5</t>
  </si>
  <si>
    <t>R_3154982</t>
  </si>
  <si>
    <t>Odstranění stávajícího pískoviště, vč. odvozu a likvidace</t>
  </si>
  <si>
    <t>kpl</t>
  </si>
  <si>
    <t>R_3154983</t>
  </si>
  <si>
    <t>Odstranění stávajícího komposteru, vč. odvozu a likvidace</t>
  </si>
  <si>
    <t>R_3154984</t>
  </si>
  <si>
    <t>Odstranění stávajících vyvýšených záhonů, vč. odvozu a likvidace</t>
  </si>
  <si>
    <t>R_3155006</t>
  </si>
  <si>
    <t>Odstranění stávajícího houpadla, vč. odvozu a likvidace</t>
  </si>
  <si>
    <t>R_3155013</t>
  </si>
  <si>
    <t>D+M - Lanová pyramida 3 m</t>
  </si>
  <si>
    <t>R_3155014</t>
  </si>
  <si>
    <t>D+M - Řetězová houpačka hnízdo</t>
  </si>
  <si>
    <t>R_3155015</t>
  </si>
  <si>
    <t>D+M - Řetězová dvojhoupačka</t>
  </si>
  <si>
    <t>R_3155016</t>
  </si>
  <si>
    <t>D+M - Houpačkový závěs + sedátko</t>
  </si>
  <si>
    <t>R_3155017</t>
  </si>
  <si>
    <t>D+M - Pejsek long průlezka</t>
  </si>
  <si>
    <t>R_3155018</t>
  </si>
  <si>
    <t>D+M - Dvojvěž se skluzavkou</t>
  </si>
  <si>
    <t>978015231R00</t>
  </si>
  <si>
    <t>Otlučení omítek vápenných nebo vápenocementových vnějších s vyškrabáním spár, s očištěním zdiva  1. až 4. stupni složitosti, v rozsahu do 20 %</t>
  </si>
  <si>
    <t>801-3</t>
  </si>
  <si>
    <t xml:space="preserve">stávající zděné stěny : </t>
  </si>
  <si>
    <t xml:space="preserve">Zdivo má opadanou omítku, přičemž stávající omítka je na ploše cca 20% : </t>
  </si>
  <si>
    <t>Zeď 1 : 1,5*10,0*2+1,5*0,3*2</t>
  </si>
  <si>
    <t>Zeď 2 : 1,5*13,3*2+1,5*0,3*2</t>
  </si>
  <si>
    <t>978023411R00</t>
  </si>
  <si>
    <t>Vysekání, vyškrábání a vyčištění spár zdiva cihelného  mimo komínového</t>
  </si>
  <si>
    <t>998231311R00</t>
  </si>
  <si>
    <t>Přesun hmot pro krajinářské a sadovnické úpravy přesun hmot pro sadovnické a krajinářské úpravy do 5000 m vodorovně, bez svislého přesunu</t>
  </si>
  <si>
    <t>t</t>
  </si>
  <si>
    <t>Přesun hmot</t>
  </si>
  <si>
    <t>POL7_</t>
  </si>
  <si>
    <t>764430840R00</t>
  </si>
  <si>
    <t>Demontáž oplechování zdí a nadezdívek rš od 330 do 500 mm</t>
  </si>
  <si>
    <t>800-764</t>
  </si>
  <si>
    <t>Zeď 1 : 10,0</t>
  </si>
  <si>
    <t>Zeď 2 : 13,3</t>
  </si>
  <si>
    <t>764430930R00</t>
  </si>
  <si>
    <t>Oprava oplechování zdí a nadezdívek z pozinkovaného plechu zdí a nadezdívek, rš 400 mm</t>
  </si>
  <si>
    <t>Odkaz na mn. položky pořadí 39 : 23,30000</t>
  </si>
  <si>
    <t>998764201R00</t>
  </si>
  <si>
    <t>Přesun hmot pro konstrukce klempířské v objektech výšky do 6 m</t>
  </si>
  <si>
    <t>50 m vodorovně</t>
  </si>
  <si>
    <t>767658914R00</t>
  </si>
  <si>
    <t>Oprava a údržba vrat výměna čepového závěsu</t>
  </si>
  <si>
    <t>800-767</t>
  </si>
  <si>
    <t xml:space="preserve">boční brána - poklesné křídla : </t>
  </si>
  <si>
    <t>2*2</t>
  </si>
  <si>
    <t>54933050R</t>
  </si>
  <si>
    <t>závěs vratový k zadlabání; 150 mm; únosnost 40 kg; pro vrata dřevěná; levý</t>
  </si>
  <si>
    <t>54933052R</t>
  </si>
  <si>
    <t>závěs vratový k zadlabání; 150 mm; únosnost 40 kg; pro vrata dřevěná; pravý</t>
  </si>
  <si>
    <t>998767201R00</t>
  </si>
  <si>
    <t>Přesun hmot pro kovové stavební doplňk. konstrukce v objektech výšky do 6 m</t>
  </si>
  <si>
    <t>783224900R00</t>
  </si>
  <si>
    <t xml:space="preserve">Údržba nátěrů doplňkových konstrukcí, syntetické jednonásobné s 1x emailováním,  </t>
  </si>
  <si>
    <t>800-783</t>
  </si>
  <si>
    <t>na vzduchu schnoucích</t>
  </si>
  <si>
    <t>Drátěné oplocení bez bran a branek : 238,4</t>
  </si>
  <si>
    <t>Hlavní brána : 4,2*2,0*2</t>
  </si>
  <si>
    <t>Zadní brána : 3,7*1,9*2</t>
  </si>
  <si>
    <t>Boční brána : 3,0*1,35*2</t>
  </si>
  <si>
    <t>HUP : 1,0*(0,6+1,3+0,6)+1,3*0,6</t>
  </si>
  <si>
    <t>979094211R00</t>
  </si>
  <si>
    <t>Nakládání nebo překládání vybourané suti</t>
  </si>
  <si>
    <t>Přesun suti</t>
  </si>
  <si>
    <t>POL8_</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</si>
  <si>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</si>
  <si>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</si>
  <si>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</si>
  <si>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</si>
  <si>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</si>
  <si>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</si>
  <si>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979990107R00</t>
  </si>
  <si>
    <t>Poplatek za uložení, směs betonu, cihel a dřeva,  , skupina 17 09 04 z Katalogu odpadů</t>
  </si>
  <si>
    <t>kategorie 17 09 04 smíšené stavební a demoliční odpady</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</si>
  <si>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</si>
  <si>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</si>
  <si>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</si>
  <si>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</si>
  <si>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979087312R00</t>
  </si>
  <si>
    <t>Vodorovné přemístění suti nošením k místu nakládky vodorovné přemístění vybouraných hmot nošením nebo přehozením, na vzdálenost 10 m</t>
  </si>
  <si>
    <t>979093111R00</t>
  </si>
  <si>
    <t>Uložení suti na skládku bez zhutnění</t>
  </si>
  <si>
    <t>s hrubým urovnáním,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</si>
</sst>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sW+csk3hPxTpqeLyNRZRGGojervCMEyfUYqvAHIZYHFIhv20iAIJKVZoLL/owZjcLm8g8vgfIu37jdJ0QXtevQ==" saltValue="hqWTbcBZT6UkO4qScW2Po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3"/>
  <sheetViews>
    <sheetView showGridLines="0" topLeftCell="B2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7" t="s">
        <v>41</v>
      </c>
      <c r="C1" s="78"/>
      <c r="D1" s="78"/>
      <c r="E1" s="78"/>
      <c r="F1" s="78"/>
      <c r="G1" s="78"/>
      <c r="H1" s="78"/>
      <c r="I1" s="78"/>
      <c r="J1" s="79"/>
    </row>
    <row r="2" spans="1:15" ht="36" customHeight="1" x14ac:dyDescent="0.25">
      <c r="A2" s="2"/>
      <c r="B2" s="108" t="s">
        <v>22</v>
      </c>
      <c r="C2" s="109"/>
      <c r="D2" s="110" t="s">
        <v>43</v>
      </c>
      <c r="E2" s="111" t="s">
        <v>44</v>
      </c>
      <c r="F2" s="112"/>
      <c r="G2" s="112"/>
      <c r="H2" s="112"/>
      <c r="I2" s="112"/>
      <c r="J2" s="113"/>
      <c r="O2" s="1"/>
    </row>
    <row r="3" spans="1:15" ht="27" hidden="1" customHeight="1" x14ac:dyDescent="0.25">
      <c r="A3" s="2"/>
      <c r="B3" s="114"/>
      <c r="C3" s="109"/>
      <c r="D3" s="115"/>
      <c r="E3" s="116"/>
      <c r="F3" s="117"/>
      <c r="G3" s="117"/>
      <c r="H3" s="117"/>
      <c r="I3" s="117"/>
      <c r="J3" s="118"/>
    </row>
    <row r="4" spans="1:15" ht="23.25" customHeight="1" x14ac:dyDescent="0.25">
      <c r="A4" s="2"/>
      <c r="B4" s="119"/>
      <c r="C4" s="120"/>
      <c r="D4" s="121"/>
      <c r="E4" s="122"/>
      <c r="F4" s="122"/>
      <c r="G4" s="122"/>
      <c r="H4" s="122"/>
      <c r="I4" s="122"/>
      <c r="J4" s="123"/>
    </row>
    <row r="5" spans="1:15" ht="24" customHeight="1" x14ac:dyDescent="0.25">
      <c r="A5" s="2"/>
      <c r="B5" s="31" t="s">
        <v>42</v>
      </c>
      <c r="D5" s="124" t="s">
        <v>45</v>
      </c>
      <c r="E5" s="91"/>
      <c r="F5" s="91"/>
      <c r="G5" s="91"/>
      <c r="H5" s="18" t="s">
        <v>40</v>
      </c>
      <c r="I5" s="128" t="s">
        <v>49</v>
      </c>
      <c r="J5" s="8"/>
    </row>
    <row r="6" spans="1:15" ht="15.75" customHeight="1" x14ac:dyDescent="0.25">
      <c r="A6" s="2"/>
      <c r="B6" s="28"/>
      <c r="C6" s="55"/>
      <c r="D6" s="125" t="s">
        <v>46</v>
      </c>
      <c r="E6" s="92"/>
      <c r="F6" s="92"/>
      <c r="G6" s="92"/>
      <c r="H6" s="18" t="s">
        <v>34</v>
      </c>
      <c r="I6" s="22"/>
      <c r="J6" s="8"/>
    </row>
    <row r="7" spans="1:15" ht="15.75" customHeight="1" x14ac:dyDescent="0.25">
      <c r="A7" s="2"/>
      <c r="B7" s="29"/>
      <c r="C7" s="56"/>
      <c r="D7" s="127" t="s">
        <v>48</v>
      </c>
      <c r="E7" s="126" t="s">
        <v>47</v>
      </c>
      <c r="F7" s="93"/>
      <c r="G7" s="93"/>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9"/>
      <c r="E11" s="129"/>
      <c r="F11" s="129"/>
      <c r="G11" s="129"/>
      <c r="H11" s="18" t="s">
        <v>40</v>
      </c>
      <c r="I11" s="134"/>
      <c r="J11" s="8"/>
    </row>
    <row r="12" spans="1:15" ht="15.75" customHeight="1" x14ac:dyDescent="0.25">
      <c r="A12" s="2"/>
      <c r="B12" s="28"/>
      <c r="C12" s="55"/>
      <c r="D12" s="130"/>
      <c r="E12" s="130"/>
      <c r="F12" s="130"/>
      <c r="G12" s="130"/>
      <c r="H12" s="18" t="s">
        <v>34</v>
      </c>
      <c r="I12" s="134"/>
      <c r="J12" s="8"/>
    </row>
    <row r="13" spans="1:15" ht="15.75" customHeight="1" x14ac:dyDescent="0.25">
      <c r="A13" s="2"/>
      <c r="B13" s="29"/>
      <c r="C13" s="56"/>
      <c r="D13" s="133"/>
      <c r="E13" s="131"/>
      <c r="F13" s="132"/>
      <c r="G13" s="132"/>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86"/>
      <c r="F15" s="86"/>
      <c r="G15" s="87"/>
      <c r="H15" s="87"/>
      <c r="I15" s="87" t="s">
        <v>29</v>
      </c>
      <c r="J15" s="88"/>
    </row>
    <row r="16" spans="1:15" ht="23.25" customHeight="1" x14ac:dyDescent="0.25">
      <c r="A16" s="198" t="s">
        <v>24</v>
      </c>
      <c r="B16" s="38" t="s">
        <v>24</v>
      </c>
      <c r="C16" s="62"/>
      <c r="D16" s="63"/>
      <c r="E16" s="83"/>
      <c r="F16" s="84"/>
      <c r="G16" s="83"/>
      <c r="H16" s="84"/>
      <c r="I16" s="83">
        <f>SUMIF(F128:F139,A16,I128:I139)+SUMIF(F128:F139,"PSU",I128:I139)</f>
        <v>0</v>
      </c>
      <c r="J16" s="85"/>
    </row>
    <row r="17" spans="1:10" ht="23.25" customHeight="1" x14ac:dyDescent="0.25">
      <c r="A17" s="198" t="s">
        <v>25</v>
      </c>
      <c r="B17" s="38" t="s">
        <v>25</v>
      </c>
      <c r="C17" s="62"/>
      <c r="D17" s="63"/>
      <c r="E17" s="83"/>
      <c r="F17" s="84"/>
      <c r="G17" s="83"/>
      <c r="H17" s="84"/>
      <c r="I17" s="83">
        <f>SUMIF(F128:F139,A17,I128:I139)</f>
        <v>0</v>
      </c>
      <c r="J17" s="85"/>
    </row>
    <row r="18" spans="1:10" ht="23.25" customHeight="1" x14ac:dyDescent="0.25">
      <c r="A18" s="198" t="s">
        <v>26</v>
      </c>
      <c r="B18" s="38" t="s">
        <v>26</v>
      </c>
      <c r="C18" s="62"/>
      <c r="D18" s="63"/>
      <c r="E18" s="83"/>
      <c r="F18" s="84"/>
      <c r="G18" s="83"/>
      <c r="H18" s="84"/>
      <c r="I18" s="83">
        <f>SUMIF(F128:F139,A18,I128:I139)</f>
        <v>0</v>
      </c>
      <c r="J18" s="85"/>
    </row>
    <row r="19" spans="1:10" ht="23.25" customHeight="1" x14ac:dyDescent="0.25">
      <c r="A19" s="198" t="s">
        <v>136</v>
      </c>
      <c r="B19" s="38" t="s">
        <v>27</v>
      </c>
      <c r="C19" s="62"/>
      <c r="D19" s="63"/>
      <c r="E19" s="83"/>
      <c r="F19" s="84"/>
      <c r="G19" s="83"/>
      <c r="H19" s="84"/>
      <c r="I19" s="83">
        <f>SUMIF(F128:F139,A19,I128:I139)</f>
        <v>0</v>
      </c>
      <c r="J19" s="85"/>
    </row>
    <row r="20" spans="1:10" ht="23.25" customHeight="1" x14ac:dyDescent="0.25">
      <c r="A20" s="198" t="s">
        <v>137</v>
      </c>
      <c r="B20" s="38" t="s">
        <v>28</v>
      </c>
      <c r="C20" s="62"/>
      <c r="D20" s="63"/>
      <c r="E20" s="83"/>
      <c r="F20" s="84"/>
      <c r="G20" s="83"/>
      <c r="H20" s="84"/>
      <c r="I20" s="83">
        <f>SUMIF(F128:F139,A20,I128:I139)</f>
        <v>0</v>
      </c>
      <c r="J20" s="85"/>
    </row>
    <row r="21" spans="1:10" ht="23.25" customHeight="1" x14ac:dyDescent="0.25">
      <c r="A21" s="2"/>
      <c r="B21" s="48" t="s">
        <v>29</v>
      </c>
      <c r="C21" s="64"/>
      <c r="D21" s="65"/>
      <c r="E21" s="89"/>
      <c r="F21" s="90"/>
      <c r="G21" s="89"/>
      <c r="H21" s="90"/>
      <c r="I21" s="89">
        <f>SUM(I16:J20)</f>
        <v>0</v>
      </c>
      <c r="J21" s="99"/>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5">
      <c r="A24" s="2">
        <f>(A23-INT(A23))*100</f>
        <v>0</v>
      </c>
      <c r="B24" s="38" t="s">
        <v>13</v>
      </c>
      <c r="C24" s="62"/>
      <c r="D24" s="63"/>
      <c r="E24" s="67">
        <f>SazbaDPH1</f>
        <v>12</v>
      </c>
      <c r="F24" s="39" t="s">
        <v>0</v>
      </c>
      <c r="G24" s="95">
        <f>A23</f>
        <v>0</v>
      </c>
      <c r="H24" s="96"/>
      <c r="I24" s="96"/>
      <c r="J24" s="40" t="str">
        <f t="shared" si="0"/>
        <v>CZK</v>
      </c>
    </row>
    <row r="25" spans="1:10" ht="23.25" customHeight="1" x14ac:dyDescent="0.25">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5">
      <c r="A26" s="2">
        <f>(A25-INT(A25))*100</f>
        <v>0</v>
      </c>
      <c r="B26" s="32" t="s">
        <v>15</v>
      </c>
      <c r="C26" s="68"/>
      <c r="D26" s="54"/>
      <c r="E26" s="69">
        <f>SazbaDPH2</f>
        <v>21</v>
      </c>
      <c r="F26" s="30" t="s">
        <v>0</v>
      </c>
      <c r="G26" s="80">
        <f>A25</f>
        <v>0</v>
      </c>
      <c r="H26" s="81"/>
      <c r="I26" s="81"/>
      <c r="J26" s="37" t="str">
        <f t="shared" si="0"/>
        <v>CZK</v>
      </c>
    </row>
    <row r="27" spans="1:10" ht="23.25" customHeight="1" thickBot="1" x14ac:dyDescent="0.3">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3">
      <c r="A28" s="2"/>
      <c r="B28" s="165" t="s">
        <v>23</v>
      </c>
      <c r="C28" s="166"/>
      <c r="D28" s="166"/>
      <c r="E28" s="167"/>
      <c r="F28" s="168"/>
      <c r="G28" s="169">
        <f>ZakladDPHSniVypocet+ZakladDPHZaklVypocet</f>
        <v>0</v>
      </c>
      <c r="H28" s="169"/>
      <c r="I28" s="169"/>
      <c r="J28" s="170" t="str">
        <f t="shared" si="0"/>
        <v>CZK</v>
      </c>
    </row>
    <row r="29" spans="1:10" ht="27.75" customHeight="1" thickBot="1" x14ac:dyDescent="0.3">
      <c r="A29" s="2">
        <f>(A27-INT(A27))*100</f>
        <v>0</v>
      </c>
      <c r="B29" s="165" t="s">
        <v>35</v>
      </c>
      <c r="C29" s="171"/>
      <c r="D29" s="171"/>
      <c r="E29" s="171"/>
      <c r="F29" s="172"/>
      <c r="G29" s="173">
        <f>A27</f>
        <v>0</v>
      </c>
      <c r="H29" s="173"/>
      <c r="I29" s="173"/>
      <c r="J29" s="174" t="s">
        <v>60</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52" ht="47.25" customHeight="1" x14ac:dyDescent="0.25">
      <c r="A33" s="2"/>
      <c r="B33" s="2"/>
      <c r="J33" s="9"/>
    </row>
    <row r="34" spans="1:52" s="21" customFormat="1" ht="18.75" customHeight="1" x14ac:dyDescent="0.25">
      <c r="A34" s="20"/>
      <c r="B34" s="20"/>
      <c r="C34" s="74"/>
      <c r="D34" s="100"/>
      <c r="E34" s="101"/>
      <c r="G34" s="102"/>
      <c r="H34" s="103"/>
      <c r="I34" s="103"/>
      <c r="J34" s="25"/>
    </row>
    <row r="35" spans="1:52" ht="12.75" customHeight="1" x14ac:dyDescent="0.25">
      <c r="A35" s="2"/>
      <c r="B35" s="2"/>
      <c r="D35" s="94" t="s">
        <v>2</v>
      </c>
      <c r="E35" s="94"/>
      <c r="H35" s="10" t="s">
        <v>3</v>
      </c>
      <c r="J35" s="9"/>
    </row>
    <row r="36" spans="1:52" ht="13.5" customHeight="1" thickBot="1" x14ac:dyDescent="0.3">
      <c r="A36" s="11"/>
      <c r="B36" s="11"/>
      <c r="C36" s="75"/>
      <c r="D36" s="75"/>
      <c r="E36" s="75"/>
      <c r="F36" s="12"/>
      <c r="G36" s="12"/>
      <c r="H36" s="12"/>
      <c r="I36" s="12"/>
      <c r="J36" s="13"/>
    </row>
    <row r="37" spans="1:52" ht="27" customHeight="1" x14ac:dyDescent="0.25">
      <c r="B37" s="137" t="s">
        <v>16</v>
      </c>
      <c r="C37" s="138"/>
      <c r="D37" s="138"/>
      <c r="E37" s="138"/>
      <c r="F37" s="139"/>
      <c r="G37" s="139"/>
      <c r="H37" s="139"/>
      <c r="I37" s="139"/>
      <c r="J37" s="140"/>
    </row>
    <row r="38" spans="1:52" ht="25.5" customHeight="1" x14ac:dyDescent="0.25">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52" ht="25.5" hidden="1" customHeight="1" x14ac:dyDescent="0.25">
      <c r="A39" s="136">
        <v>1</v>
      </c>
      <c r="B39" s="146" t="s">
        <v>50</v>
      </c>
      <c r="C39" s="147"/>
      <c r="D39" s="147"/>
      <c r="E39" s="147"/>
      <c r="F39" s="148">
        <f>'00 00 Naklady'!AE30+'SO01 01 Pol'!AE150</f>
        <v>0</v>
      </c>
      <c r="G39" s="149">
        <f>'00 00 Naklady'!AF30+'SO01 01 Pol'!AF150</f>
        <v>0</v>
      </c>
      <c r="H39" s="150">
        <f>(F39*SazbaDPH1/100)+(G39*SazbaDPH2/100)</f>
        <v>0</v>
      </c>
      <c r="I39" s="150">
        <f>F39+G39+H39</f>
        <v>0</v>
      </c>
      <c r="J39" s="151" t="str">
        <f>IF(_xlfn.SINGLE(CenaCelkemVypocet)=0,"",I39/_xlfn.SINGLE(CenaCelkemVypocet)*100)</f>
        <v/>
      </c>
    </row>
    <row r="40" spans="1:52" ht="25.5" customHeight="1" x14ac:dyDescent="0.25">
      <c r="A40" s="136">
        <v>2</v>
      </c>
      <c r="B40" s="152"/>
      <c r="C40" s="153" t="s">
        <v>51</v>
      </c>
      <c r="D40" s="153"/>
      <c r="E40" s="153"/>
      <c r="F40" s="154">
        <f>'00 00 Naklady'!AE30</f>
        <v>0</v>
      </c>
      <c r="G40" s="155">
        <f>'00 00 Naklady'!AF30</f>
        <v>0</v>
      </c>
      <c r="H40" s="155">
        <f>(F40*SazbaDPH1/100)+(G40*SazbaDPH2/100)</f>
        <v>0</v>
      </c>
      <c r="I40" s="155">
        <f>F40+G40+H40</f>
        <v>0</v>
      </c>
      <c r="J40" s="156" t="str">
        <f>IF(_xlfn.SINGLE(CenaCelkemVypocet)=0,"",I40/_xlfn.SINGLE(CenaCelkemVypocet)*100)</f>
        <v/>
      </c>
    </row>
    <row r="41" spans="1:52" ht="25.5" customHeight="1" x14ac:dyDescent="0.25">
      <c r="A41" s="136">
        <v>3</v>
      </c>
      <c r="B41" s="157" t="s">
        <v>52</v>
      </c>
      <c r="C41" s="147" t="s">
        <v>53</v>
      </c>
      <c r="D41" s="147"/>
      <c r="E41" s="147"/>
      <c r="F41" s="158">
        <f>'00 00 Naklady'!AE30</f>
        <v>0</v>
      </c>
      <c r="G41" s="150">
        <f>'00 00 Naklady'!AF30</f>
        <v>0</v>
      </c>
      <c r="H41" s="150">
        <f>(F41*SazbaDPH1/100)+(G41*SazbaDPH2/100)</f>
        <v>0</v>
      </c>
      <c r="I41" s="150">
        <f>F41+G41+H41</f>
        <v>0</v>
      </c>
      <c r="J41" s="151" t="str">
        <f>IF(_xlfn.SINGLE(CenaCelkemVypocet)=0,"",I41/_xlfn.SINGLE(CenaCelkemVypocet)*100)</f>
        <v/>
      </c>
    </row>
    <row r="42" spans="1:52" ht="25.5" customHeight="1" x14ac:dyDescent="0.25">
      <c r="A42" s="136">
        <v>2</v>
      </c>
      <c r="B42" s="152"/>
      <c r="C42" s="153" t="s">
        <v>54</v>
      </c>
      <c r="D42" s="153"/>
      <c r="E42" s="153"/>
      <c r="F42" s="154"/>
      <c r="G42" s="155"/>
      <c r="H42" s="155">
        <f>(F42*SazbaDPH1/100)+(G42*SazbaDPH2/100)</f>
        <v>0</v>
      </c>
      <c r="I42" s="155"/>
      <c r="J42" s="156"/>
    </row>
    <row r="43" spans="1:52" ht="25.5" customHeight="1" x14ac:dyDescent="0.25">
      <c r="A43" s="136">
        <v>2</v>
      </c>
      <c r="B43" s="152" t="s">
        <v>55</v>
      </c>
      <c r="C43" s="153" t="s">
        <v>56</v>
      </c>
      <c r="D43" s="153"/>
      <c r="E43" s="153"/>
      <c r="F43" s="154">
        <f>'SO01 01 Pol'!AE150</f>
        <v>0</v>
      </c>
      <c r="G43" s="155">
        <f>'SO01 01 Pol'!AF150</f>
        <v>0</v>
      </c>
      <c r="H43" s="155">
        <f>(F43*SazbaDPH1/100)+(G43*SazbaDPH2/100)</f>
        <v>0</v>
      </c>
      <c r="I43" s="155">
        <f>F43+G43+H43</f>
        <v>0</v>
      </c>
      <c r="J43" s="156" t="str">
        <f>IF(_xlfn.SINGLE(CenaCelkemVypocet)=0,"",I43/_xlfn.SINGLE(CenaCelkemVypocet)*100)</f>
        <v/>
      </c>
    </row>
    <row r="44" spans="1:52" ht="25.5" customHeight="1" x14ac:dyDescent="0.25">
      <c r="A44" s="136">
        <v>3</v>
      </c>
      <c r="B44" s="157" t="s">
        <v>57</v>
      </c>
      <c r="C44" s="147" t="s">
        <v>58</v>
      </c>
      <c r="D44" s="147"/>
      <c r="E44" s="147"/>
      <c r="F44" s="158">
        <f>'SO01 01 Pol'!AE150</f>
        <v>0</v>
      </c>
      <c r="G44" s="150">
        <f>'SO01 01 Pol'!AF150</f>
        <v>0</v>
      </c>
      <c r="H44" s="150">
        <f>(F44*SazbaDPH1/100)+(G44*SazbaDPH2/100)</f>
        <v>0</v>
      </c>
      <c r="I44" s="150">
        <f>F44+G44+H44</f>
        <v>0</v>
      </c>
      <c r="J44" s="151" t="str">
        <f>IF(_xlfn.SINGLE(CenaCelkemVypocet)=0,"",I44/_xlfn.SINGLE(CenaCelkemVypocet)*100)</f>
        <v/>
      </c>
    </row>
    <row r="45" spans="1:52" ht="25.5" customHeight="1" x14ac:dyDescent="0.25">
      <c r="A45" s="136"/>
      <c r="B45" s="159" t="s">
        <v>59</v>
      </c>
      <c r="C45" s="160"/>
      <c r="D45" s="160"/>
      <c r="E45" s="161"/>
      <c r="F45" s="162">
        <f>SUMIF(A39:A44,"=1",F39:F44)</f>
        <v>0</v>
      </c>
      <c r="G45" s="163">
        <f>SUMIF(A39:A44,"=1",G39:G44)</f>
        <v>0</v>
      </c>
      <c r="H45" s="163">
        <f>SUMIF(A39:A44,"=1",H39:H44)</f>
        <v>0</v>
      </c>
      <c r="I45" s="163">
        <f>SUMIF(A39:A44,"=1",I39:I44)</f>
        <v>0</v>
      </c>
      <c r="J45" s="164">
        <f>SUMIF(A39:A44,"=1",J39:J44)</f>
        <v>0</v>
      </c>
    </row>
    <row r="47" spans="1:52" x14ac:dyDescent="0.25">
      <c r="A47" t="s">
        <v>61</v>
      </c>
      <c r="B47" t="s">
        <v>62</v>
      </c>
    </row>
    <row r="48" spans="1:52" x14ac:dyDescent="0.25">
      <c r="B48" s="176" t="s">
        <v>63</v>
      </c>
      <c r="C48" s="176"/>
      <c r="D48" s="176"/>
      <c r="E48" s="176"/>
      <c r="F48" s="176"/>
      <c r="G48" s="176"/>
      <c r="H48" s="176"/>
      <c r="I48" s="176"/>
      <c r="J48" s="176"/>
      <c r="AZ48" s="175" t="str">
        <f>B48</f>
        <v>1. PODMÍNKY PRO ZPRACOVÁNÍ NABÍDKOVÉ CENY</v>
      </c>
    </row>
    <row r="50" spans="2:52" x14ac:dyDescent="0.25">
      <c r="B50" s="176" t="s">
        <v>64</v>
      </c>
      <c r="C50" s="176"/>
      <c r="D50" s="176"/>
      <c r="E50" s="176"/>
      <c r="F50" s="176"/>
      <c r="G50" s="176"/>
      <c r="H50" s="176"/>
      <c r="I50" s="176"/>
      <c r="J50" s="176"/>
      <c r="AZ50" s="175" t="str">
        <f>B50</f>
        <v xml:space="preserve">        Preambule</v>
      </c>
    </row>
    <row r="52" spans="2:52" ht="52.8" x14ac:dyDescent="0.25">
      <c r="B52" s="176" t="s">
        <v>65</v>
      </c>
      <c r="C52" s="176"/>
      <c r="D52" s="176"/>
      <c r="E52" s="176"/>
      <c r="F52" s="176"/>
      <c r="G52" s="176"/>
      <c r="H52" s="176"/>
      <c r="I52" s="176"/>
      <c r="J52" s="176"/>
      <c r="AZ52" s="175" t="str">
        <f>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spans="2:52" ht="52.8" x14ac:dyDescent="0.25">
      <c r="B53" s="176" t="s">
        <v>66</v>
      </c>
      <c r="C53" s="176"/>
      <c r="D53" s="176"/>
      <c r="E53" s="176"/>
      <c r="F53" s="176"/>
      <c r="G53" s="176"/>
      <c r="H53" s="176"/>
      <c r="I53" s="176"/>
      <c r="J53" s="176"/>
      <c r="AZ53" s="175"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5" spans="2:52" x14ac:dyDescent="0.25">
      <c r="B55" s="176" t="s">
        <v>67</v>
      </c>
      <c r="C55" s="176"/>
      <c r="D55" s="176"/>
      <c r="E55" s="176"/>
      <c r="F55" s="176"/>
      <c r="G55" s="176"/>
      <c r="H55" s="176"/>
      <c r="I55" s="176"/>
      <c r="J55" s="176"/>
      <c r="AZ55" s="175" t="str">
        <f>B55</f>
        <v xml:space="preserve">        Vymezení některých pojmů</v>
      </c>
    </row>
    <row r="58" spans="2:52" x14ac:dyDescent="0.25">
      <c r="B58" s="176" t="s">
        <v>68</v>
      </c>
      <c r="C58" s="176"/>
      <c r="D58" s="176"/>
      <c r="E58" s="176"/>
      <c r="F58" s="176"/>
      <c r="G58" s="176"/>
      <c r="H58" s="176"/>
      <c r="I58" s="176"/>
      <c r="J58" s="176"/>
      <c r="AZ58" s="175" t="str">
        <f>B58</f>
        <v>Pro účely zpracování nabídkové ceny se jsou použity některé pojmy, pod kterými se rozumí:</v>
      </c>
    </row>
    <row r="59" spans="2:52" ht="39.6" x14ac:dyDescent="0.25">
      <c r="B59" s="176" t="s">
        <v>69</v>
      </c>
      <c r="C59" s="176"/>
      <c r="D59" s="176"/>
      <c r="E59" s="176"/>
      <c r="F59" s="176"/>
      <c r="G59" s="176"/>
      <c r="H59" s="176"/>
      <c r="I59" s="176"/>
      <c r="J59" s="176"/>
      <c r="AZ59" s="175" t="str">
        <f>B59</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2:52" ht="39.6" x14ac:dyDescent="0.25">
      <c r="B60" s="176" t="s">
        <v>70</v>
      </c>
      <c r="C60" s="176"/>
      <c r="D60" s="176"/>
      <c r="E60" s="176"/>
      <c r="F60" s="176"/>
      <c r="G60" s="176"/>
      <c r="H60" s="176"/>
      <c r="I60" s="176"/>
      <c r="J60" s="176"/>
      <c r="AZ60" s="175" t="str">
        <f>B60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2:52" ht="52.8" x14ac:dyDescent="0.25">
      <c r="B61" s="176" t="s">
        <v>71</v>
      </c>
      <c r="C61" s="176"/>
      <c r="D61" s="176"/>
      <c r="E61" s="176"/>
      <c r="F61" s="176"/>
      <c r="G61" s="176"/>
      <c r="H61" s="176"/>
      <c r="I61" s="176"/>
      <c r="J61" s="176"/>
      <c r="AZ61" s="175" t="str">
        <f>B61</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spans="2:52" ht="79.2" x14ac:dyDescent="0.25">
      <c r="B62" s="176" t="s">
        <v>72</v>
      </c>
      <c r="C62" s="176"/>
      <c r="D62" s="176"/>
      <c r="E62" s="176"/>
      <c r="F62" s="176"/>
      <c r="G62" s="176"/>
      <c r="H62" s="176"/>
      <c r="I62" s="176"/>
      <c r="J62" s="176"/>
      <c r="AZ62" s="175" t="str">
        <f>B62</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spans="2:52" ht="52.8" x14ac:dyDescent="0.25">
      <c r="B63" s="176" t="s">
        <v>73</v>
      </c>
      <c r="C63" s="176"/>
      <c r="D63" s="176"/>
      <c r="E63" s="176"/>
      <c r="F63" s="176"/>
      <c r="G63" s="176"/>
      <c r="H63" s="176"/>
      <c r="I63" s="176"/>
      <c r="J63" s="176"/>
      <c r="AZ63" s="175" t="str">
        <f>B63</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x14ac:dyDescent="0.25">
      <c r="B65" s="176" t="s">
        <v>74</v>
      </c>
      <c r="C65" s="176"/>
      <c r="D65" s="176"/>
      <c r="E65" s="176"/>
      <c r="F65" s="176"/>
      <c r="G65" s="176"/>
      <c r="H65" s="176"/>
      <c r="I65" s="176"/>
      <c r="J65" s="176"/>
      <c r="AZ65" s="175" t="str">
        <f>B65</f>
        <v xml:space="preserve">        Cenová soustava</v>
      </c>
    </row>
    <row r="67" spans="2:52" x14ac:dyDescent="0.25">
      <c r="B67" s="176" t="s">
        <v>75</v>
      </c>
      <c r="C67" s="176"/>
      <c r="D67" s="176"/>
      <c r="E67" s="176"/>
      <c r="F67" s="176"/>
      <c r="G67" s="176"/>
      <c r="H67" s="176"/>
      <c r="I67" s="176"/>
      <c r="J67" s="176"/>
      <c r="AZ67" s="175" t="str">
        <f>B67</f>
        <v xml:space="preserve">        Použitá cenová soustava</v>
      </c>
    </row>
    <row r="68" spans="2:52" ht="39.6" x14ac:dyDescent="0.25">
      <c r="B68" s="176" t="s">
        <v>76</v>
      </c>
      <c r="C68" s="176"/>
      <c r="D68" s="176"/>
      <c r="E68" s="176"/>
      <c r="F68" s="176"/>
      <c r="G68" s="176"/>
      <c r="H68" s="176"/>
      <c r="I68" s="176"/>
      <c r="J68" s="176"/>
      <c r="AZ68" s="175" t="str">
        <f>B68</f>
        <v>Soupisy stavebních prací, dodávek a služeb jsou zpracovány s použitím cenové soustavy zpracované společností RTS, a.s.. Položky z cenové soustavy mají uveden odkaz na cenovou soustavu včetně označení příslušného ceníku.</v>
      </c>
    </row>
    <row r="70" spans="2:52" x14ac:dyDescent="0.25">
      <c r="B70" s="176" t="s">
        <v>77</v>
      </c>
      <c r="C70" s="176"/>
      <c r="D70" s="176"/>
      <c r="E70" s="176"/>
      <c r="F70" s="176"/>
      <c r="G70" s="176"/>
      <c r="H70" s="176"/>
      <c r="I70" s="176"/>
      <c r="J70" s="176"/>
      <c r="AZ70" s="175" t="str">
        <f>B70</f>
        <v xml:space="preserve">        Technické podmínky</v>
      </c>
    </row>
    <row r="71" spans="2:52" ht="39.6" x14ac:dyDescent="0.25">
      <c r="B71" s="176" t="s">
        <v>78</v>
      </c>
      <c r="C71" s="176"/>
      <c r="D71" s="176"/>
      <c r="E71" s="176"/>
      <c r="F71" s="176"/>
      <c r="G71" s="176"/>
      <c r="H71" s="176"/>
      <c r="I71" s="176"/>
      <c r="J71" s="176"/>
      <c r="AZ71" s="175" t="str">
        <f>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x14ac:dyDescent="0.25">
      <c r="B73" s="176" t="s">
        <v>79</v>
      </c>
      <c r="C73" s="176"/>
      <c r="D73" s="176"/>
      <c r="E73" s="176"/>
      <c r="F73" s="176"/>
      <c r="G73" s="176"/>
      <c r="H73" s="176"/>
      <c r="I73" s="176"/>
      <c r="J73" s="176"/>
      <c r="AZ73" s="175" t="str">
        <f>B73</f>
        <v>Individuální položky</v>
      </c>
    </row>
    <row r="74" spans="2:52" ht="39.6" x14ac:dyDescent="0.25">
      <c r="B74" s="176" t="s">
        <v>80</v>
      </c>
      <c r="C74" s="176"/>
      <c r="D74" s="176"/>
      <c r="E74" s="176"/>
      <c r="F74" s="176"/>
      <c r="G74" s="176"/>
      <c r="H74" s="176"/>
      <c r="I74" s="176"/>
      <c r="J74" s="176"/>
      <c r="AZ74" s="175" t="str">
        <f>B74</f>
        <v>Položky soupisu prací, které cenová soustava neobsahuje, jsou označeny popisem „vlastní“. Pro tyto položky jsou cenové a technické podmínky definovány jejich popisem, případně odkazem na konkrétní část příslušné dokumentace.</v>
      </c>
    </row>
    <row r="76" spans="2:52" x14ac:dyDescent="0.25">
      <c r="B76" s="176" t="s">
        <v>81</v>
      </c>
      <c r="C76" s="176"/>
      <c r="D76" s="176"/>
      <c r="E76" s="176"/>
      <c r="F76" s="176"/>
      <c r="G76" s="176"/>
      <c r="H76" s="176"/>
      <c r="I76" s="176"/>
      <c r="J76" s="176"/>
      <c r="AZ76" s="175" t="str">
        <f>B76</f>
        <v xml:space="preserve">        Závaznost a změna soupisu</v>
      </c>
    </row>
    <row r="78" spans="2:52" x14ac:dyDescent="0.25">
      <c r="B78" s="176" t="s">
        <v>82</v>
      </c>
      <c r="C78" s="176"/>
      <c r="D78" s="176"/>
      <c r="E78" s="176"/>
      <c r="F78" s="176"/>
      <c r="G78" s="176"/>
      <c r="H78" s="176"/>
      <c r="I78" s="176"/>
      <c r="J78" s="176"/>
      <c r="AZ78" s="175" t="str">
        <f>B78</f>
        <v xml:space="preserve">        Závaznost soupisu</v>
      </c>
    </row>
    <row r="79" spans="2:52" ht="39.6" x14ac:dyDescent="0.25">
      <c r="B79" s="176" t="s">
        <v>83</v>
      </c>
      <c r="C79" s="176"/>
      <c r="D79" s="176"/>
      <c r="E79" s="176"/>
      <c r="F79" s="176"/>
      <c r="G79" s="176"/>
      <c r="H79" s="176"/>
      <c r="I79" s="176"/>
      <c r="J79" s="176"/>
      <c r="AZ79" s="175" t="str">
        <f>B79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1" spans="2:52" x14ac:dyDescent="0.25">
      <c r="B81" s="176" t="s">
        <v>84</v>
      </c>
      <c r="C81" s="176"/>
      <c r="D81" s="176"/>
      <c r="E81" s="176"/>
      <c r="F81" s="176"/>
      <c r="G81" s="176"/>
      <c r="H81" s="176"/>
      <c r="I81" s="176"/>
      <c r="J81" s="176"/>
      <c r="AZ81" s="175" t="str">
        <f>B81</f>
        <v xml:space="preserve">        Zvláštní podmínky pro stanovení nabídkové ceny</v>
      </c>
    </row>
    <row r="83" spans="2:52" x14ac:dyDescent="0.25">
      <c r="B83" s="176" t="s">
        <v>85</v>
      </c>
      <c r="C83" s="176"/>
      <c r="D83" s="176"/>
      <c r="E83" s="176"/>
      <c r="F83" s="176"/>
      <c r="G83" s="176"/>
      <c r="H83" s="176"/>
      <c r="I83" s="176"/>
      <c r="J83" s="176"/>
      <c r="AZ83" s="175" t="str">
        <f>B83</f>
        <v xml:space="preserve">        Přeprava vybouraných hmot, suti a vytěžené zeminy</v>
      </c>
    </row>
    <row r="84" spans="2:52" ht="79.2" x14ac:dyDescent="0.25">
      <c r="B84" s="176" t="s">
        <v>86</v>
      </c>
      <c r="C84" s="176"/>
      <c r="D84" s="176"/>
      <c r="E84" s="176"/>
      <c r="F84" s="176"/>
      <c r="G84" s="176"/>
      <c r="H84" s="176"/>
      <c r="I84" s="176"/>
      <c r="J84" s="176"/>
      <c r="AZ84" s="175" t="str">
        <f>B84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6" spans="2:52" x14ac:dyDescent="0.25">
      <c r="B86" s="176" t="s">
        <v>87</v>
      </c>
      <c r="C86" s="176"/>
      <c r="D86" s="176"/>
      <c r="E86" s="176"/>
      <c r="F86" s="176"/>
      <c r="G86" s="176"/>
      <c r="H86" s="176"/>
      <c r="I86" s="176"/>
      <c r="J86" s="176"/>
      <c r="AZ86" s="175" t="str">
        <f>B86</f>
        <v xml:space="preserve">        Vnitrostaveništní přesun stavebního materiálu</v>
      </c>
    </row>
    <row r="87" spans="2:52" ht="52.8" x14ac:dyDescent="0.25">
      <c r="B87" s="176" t="s">
        <v>88</v>
      </c>
      <c r="C87" s="176"/>
      <c r="D87" s="176"/>
      <c r="E87" s="176"/>
      <c r="F87" s="176"/>
      <c r="G87" s="176"/>
      <c r="H87" s="176"/>
      <c r="I87" s="176"/>
      <c r="J87" s="176"/>
      <c r="AZ87" s="175" t="str">
        <f>B87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8" spans="2:52" ht="52.8" x14ac:dyDescent="0.25">
      <c r="B88" s="176" t="s">
        <v>89</v>
      </c>
      <c r="C88" s="176"/>
      <c r="D88" s="176"/>
      <c r="E88" s="176"/>
      <c r="F88" s="176"/>
      <c r="G88" s="176"/>
      <c r="H88" s="176"/>
      <c r="I88" s="176"/>
      <c r="J88" s="176"/>
      <c r="AZ88" s="175" t="str">
        <f>B88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0" spans="2:52" x14ac:dyDescent="0.25">
      <c r="B90" s="176" t="s">
        <v>90</v>
      </c>
      <c r="C90" s="176"/>
      <c r="D90" s="176"/>
      <c r="E90" s="176"/>
      <c r="F90" s="176"/>
      <c r="G90" s="176"/>
      <c r="H90" s="176"/>
      <c r="I90" s="176"/>
      <c r="J90" s="176"/>
      <c r="AZ90" s="175" t="str">
        <f>B90</f>
        <v xml:space="preserve">        Příplatky za ztížené podmínky prací</v>
      </c>
    </row>
    <row r="91" spans="2:52" ht="26.4" x14ac:dyDescent="0.25">
      <c r="B91" s="176" t="s">
        <v>91</v>
      </c>
      <c r="C91" s="176"/>
      <c r="D91" s="176"/>
      <c r="E91" s="176"/>
      <c r="F91" s="176"/>
      <c r="G91" s="176"/>
      <c r="H91" s="176"/>
      <c r="I91" s="176"/>
      <c r="J91" s="176"/>
      <c r="AZ91" s="175" t="str">
        <f>B91</f>
        <v>Pokud soupis položku příplatku za ztížené podmínky obsahuje, je dodavatel povinen ji ocenit bez ohledu na to, že tento příplatek dodavatel standardně neuplatňuje.</v>
      </c>
    </row>
    <row r="93" spans="2:52" x14ac:dyDescent="0.25">
      <c r="B93" s="176" t="s">
        <v>92</v>
      </c>
      <c r="C93" s="176"/>
      <c r="D93" s="176"/>
      <c r="E93" s="176"/>
      <c r="F93" s="176"/>
      <c r="G93" s="176"/>
      <c r="H93" s="176"/>
      <c r="I93" s="176"/>
      <c r="J93" s="176"/>
      <c r="AZ93" s="175" t="str">
        <f>B93</f>
        <v xml:space="preserve">        Vedlejší a ostatní náklady</v>
      </c>
    </row>
    <row r="94" spans="2:52" ht="26.4" x14ac:dyDescent="0.25">
      <c r="B94" s="176" t="s">
        <v>93</v>
      </c>
      <c r="C94" s="176"/>
      <c r="D94" s="176"/>
      <c r="E94" s="176"/>
      <c r="F94" s="176"/>
      <c r="G94" s="176"/>
      <c r="H94" s="176"/>
      <c r="I94" s="176"/>
      <c r="J94" s="176"/>
      <c r="AZ94" s="175" t="str">
        <f>B94</f>
        <v>Tyto náklady jsou popsány v samostatném soupisu stavebních prací, dodávek a služeb s tím, že dodavatel je povinen v rámci těchto nákladů ocenit všechny definované náklady souhrnně pro celou stavbu.</v>
      </c>
    </row>
    <row r="98" spans="2:52" x14ac:dyDescent="0.25">
      <c r="B98" s="176" t="s">
        <v>94</v>
      </c>
      <c r="C98" s="176"/>
      <c r="D98" s="176"/>
      <c r="E98" s="176"/>
      <c r="F98" s="176"/>
      <c r="G98" s="176"/>
      <c r="H98" s="176"/>
      <c r="I98" s="176"/>
      <c r="J98" s="176"/>
      <c r="AZ98" s="175" t="str">
        <f>B98</f>
        <v>2. SPECIFICKÉ PODMÍNKY PRO ZPRACOVÁNÍ NABÍDKOVÉ CENY</v>
      </c>
    </row>
    <row r="100" spans="2:52" x14ac:dyDescent="0.25">
      <c r="B100" s="176" t="s">
        <v>95</v>
      </c>
      <c r="C100" s="176"/>
      <c r="D100" s="176"/>
      <c r="E100" s="176"/>
      <c r="F100" s="176"/>
      <c r="G100" s="176"/>
      <c r="H100" s="176"/>
      <c r="I100" s="176"/>
      <c r="J100" s="176"/>
      <c r="AZ100" s="175" t="str">
        <f>B100</f>
        <v>Zde doplní zpracovatel soupisu  případná specifika týkající se konkrétní zakázky.</v>
      </c>
    </row>
    <row r="103" spans="2:52" x14ac:dyDescent="0.25">
      <c r="B103" s="176" t="s">
        <v>96</v>
      </c>
      <c r="C103" s="176"/>
      <c r="D103" s="176"/>
      <c r="E103" s="176"/>
      <c r="F103" s="176"/>
      <c r="G103" s="176"/>
      <c r="H103" s="176"/>
      <c r="I103" s="176"/>
      <c r="J103" s="176"/>
      <c r="AZ103" s="175" t="str">
        <f>B103</f>
        <v>3. ELEKTRONICKÁ PODOBA SOUPISU</v>
      </c>
    </row>
    <row r="105" spans="2:52" x14ac:dyDescent="0.25">
      <c r="B105" s="176" t="s">
        <v>97</v>
      </c>
      <c r="C105" s="176"/>
      <c r="D105" s="176"/>
      <c r="E105" s="176"/>
      <c r="F105" s="176"/>
      <c r="G105" s="176"/>
      <c r="H105" s="176"/>
      <c r="I105" s="176"/>
      <c r="J105" s="176"/>
      <c r="AZ105" s="175" t="str">
        <f>B105</f>
        <v xml:space="preserve">        Elektronická podoba soupisu</v>
      </c>
    </row>
    <row r="106" spans="2:52" ht="26.4" x14ac:dyDescent="0.25">
      <c r="B106" s="176" t="s">
        <v>98</v>
      </c>
      <c r="C106" s="176"/>
      <c r="D106" s="176"/>
      <c r="E106" s="176"/>
      <c r="F106" s="176"/>
      <c r="G106" s="176"/>
      <c r="H106" s="176"/>
      <c r="I106" s="176"/>
      <c r="J106" s="176"/>
      <c r="AZ106" s="175" t="str">
        <f>B106</f>
        <v>V souladu se zákonem jsou předložené soupisy zpracovány i v elektronické podobě.  Elektronickou podobou soupisu stavebních prací, dodávek a služeb je formát MS EXCEL.</v>
      </c>
    </row>
    <row r="107" spans="2:52" x14ac:dyDescent="0.25">
      <c r="B107" s="176" t="s">
        <v>99</v>
      </c>
      <c r="C107" s="176"/>
      <c r="D107" s="176"/>
      <c r="E107" s="176"/>
      <c r="F107" s="176"/>
      <c r="G107" s="176"/>
      <c r="H107" s="176"/>
      <c r="I107" s="176"/>
      <c r="J107" s="176"/>
      <c r="AZ107" s="175" t="str">
        <f>B107</f>
        <v>Popis formátu soupisu odpovídá svou strukturou vzorovému soupisu volně dostupnému na internetové adrese:</v>
      </c>
    </row>
    <row r="109" spans="2:52" x14ac:dyDescent="0.25">
      <c r="B109" s="176" t="s">
        <v>100</v>
      </c>
      <c r="C109" s="176"/>
      <c r="D109" s="176"/>
      <c r="E109" s="176"/>
      <c r="F109" s="176"/>
      <c r="G109" s="176"/>
      <c r="H109" s="176"/>
      <c r="I109" s="176"/>
      <c r="J109" s="176"/>
      <c r="AZ109" s="175" t="str">
        <f>B109</f>
        <v>www.stavebnionline.cz/soupis</v>
      </c>
    </row>
    <row r="111" spans="2:52" x14ac:dyDescent="0.25">
      <c r="B111" s="176" t="s">
        <v>101</v>
      </c>
      <c r="C111" s="176"/>
      <c r="D111" s="176"/>
      <c r="E111" s="176"/>
      <c r="F111" s="176"/>
      <c r="G111" s="176"/>
      <c r="H111" s="176"/>
      <c r="I111" s="176"/>
      <c r="J111" s="176"/>
      <c r="AZ111" s="175" t="str">
        <f>B111</f>
        <v xml:space="preserve">        Zpracování elektronické podoby soupisu</v>
      </c>
    </row>
    <row r="112" spans="2:52" ht="52.8" x14ac:dyDescent="0.25">
      <c r="B112" s="176" t="s">
        <v>102</v>
      </c>
      <c r="C112" s="176"/>
      <c r="D112" s="176"/>
      <c r="E112" s="176"/>
      <c r="F112" s="176"/>
      <c r="G112" s="176"/>
      <c r="H112" s="176"/>
      <c r="I112" s="176"/>
      <c r="J112" s="176"/>
      <c r="AZ112" s="175" t="str">
        <f>B112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4" spans="1:52" x14ac:dyDescent="0.25">
      <c r="B114" s="176" t="s">
        <v>103</v>
      </c>
      <c r="C114" s="176"/>
      <c r="D114" s="176"/>
      <c r="E114" s="176"/>
      <c r="F114" s="176"/>
      <c r="G114" s="176"/>
      <c r="H114" s="176"/>
      <c r="I114" s="176"/>
      <c r="J114" s="176"/>
      <c r="AZ114" s="175" t="str">
        <f>B114</f>
        <v xml:space="preserve">        Jiný formát soupisu</v>
      </c>
    </row>
    <row r="115" spans="1:52" ht="39.6" x14ac:dyDescent="0.25">
      <c r="B115" s="176" t="s">
        <v>104</v>
      </c>
      <c r="C115" s="176"/>
      <c r="D115" s="176"/>
      <c r="E115" s="176"/>
      <c r="F115" s="176"/>
      <c r="G115" s="176"/>
      <c r="H115" s="176"/>
      <c r="I115" s="176"/>
      <c r="J115" s="176"/>
      <c r="AZ115" s="175" t="str">
        <f>B115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7" spans="1:52" x14ac:dyDescent="0.25">
      <c r="B117" s="176" t="s">
        <v>105</v>
      </c>
      <c r="C117" s="176"/>
      <c r="D117" s="176"/>
      <c r="E117" s="176"/>
      <c r="F117" s="176"/>
      <c r="G117" s="176"/>
      <c r="H117" s="176"/>
      <c r="I117" s="176"/>
      <c r="J117" s="176"/>
      <c r="AZ117" s="175" t="str">
        <f>B117</f>
        <v xml:space="preserve">        Závěrečné ustanovení</v>
      </c>
    </row>
    <row r="118" spans="1:52" x14ac:dyDescent="0.25">
      <c r="B118" s="176" t="s">
        <v>106</v>
      </c>
      <c r="C118" s="176"/>
      <c r="D118" s="176"/>
      <c r="E118" s="176"/>
      <c r="F118" s="176"/>
      <c r="G118" s="176"/>
      <c r="H118" s="176"/>
      <c r="I118" s="176"/>
      <c r="J118" s="176"/>
      <c r="AZ118" s="175" t="str">
        <f>B118</f>
        <v>Ostatní podmínky vztahující se ke zpracování nabídkové ceny jsou uvedeny v zadávací dokumentaci.</v>
      </c>
    </row>
    <row r="119" spans="1:52" x14ac:dyDescent="0.25">
      <c r="A119" t="s">
        <v>107</v>
      </c>
      <c r="B119" t="s">
        <v>108</v>
      </c>
    </row>
    <row r="120" spans="1:52" x14ac:dyDescent="0.25">
      <c r="A120" t="s">
        <v>109</v>
      </c>
      <c r="B120" t="s">
        <v>110</v>
      </c>
    </row>
    <row r="121" spans="1:52" x14ac:dyDescent="0.25">
      <c r="A121" t="s">
        <v>107</v>
      </c>
      <c r="B121" t="s">
        <v>111</v>
      </c>
    </row>
    <row r="122" spans="1:52" x14ac:dyDescent="0.25">
      <c r="A122" t="s">
        <v>109</v>
      </c>
      <c r="B122" t="s">
        <v>112</v>
      </c>
    </row>
    <row r="125" spans="1:52" ht="15.6" x14ac:dyDescent="0.3">
      <c r="B125" s="177" t="s">
        <v>113</v>
      </c>
    </row>
    <row r="127" spans="1:52" ht="25.5" customHeight="1" x14ac:dyDescent="0.25">
      <c r="A127" s="179"/>
      <c r="B127" s="182" t="s">
        <v>17</v>
      </c>
      <c r="C127" s="182" t="s">
        <v>5</v>
      </c>
      <c r="D127" s="183"/>
      <c r="E127" s="183"/>
      <c r="F127" s="184" t="s">
        <v>114</v>
      </c>
      <c r="G127" s="184"/>
      <c r="H127" s="184"/>
      <c r="I127" s="184" t="s">
        <v>29</v>
      </c>
      <c r="J127" s="184" t="s">
        <v>0</v>
      </c>
    </row>
    <row r="128" spans="1:52" ht="36.75" customHeight="1" x14ac:dyDescent="0.25">
      <c r="A128" s="180"/>
      <c r="B128" s="185" t="s">
        <v>115</v>
      </c>
      <c r="C128" s="186" t="s">
        <v>116</v>
      </c>
      <c r="D128" s="187"/>
      <c r="E128" s="187"/>
      <c r="F128" s="194" t="s">
        <v>24</v>
      </c>
      <c r="G128" s="195"/>
      <c r="H128" s="195"/>
      <c r="I128" s="195">
        <f>'SO01 01 Pol'!G8</f>
        <v>0</v>
      </c>
      <c r="J128" s="191" t="str">
        <f>IF(I140=0,"",I128/I140*100)</f>
        <v/>
      </c>
    </row>
    <row r="129" spans="1:10" ht="36.75" customHeight="1" x14ac:dyDescent="0.25">
      <c r="A129" s="180"/>
      <c r="B129" s="185" t="s">
        <v>117</v>
      </c>
      <c r="C129" s="186" t="s">
        <v>118</v>
      </c>
      <c r="D129" s="187"/>
      <c r="E129" s="187"/>
      <c r="F129" s="194" t="s">
        <v>24</v>
      </c>
      <c r="G129" s="195"/>
      <c r="H129" s="195"/>
      <c r="I129" s="195">
        <f>'SO01 01 Pol'!G62</f>
        <v>0</v>
      </c>
      <c r="J129" s="191" t="str">
        <f>IF(I140=0,"",I129/I140*100)</f>
        <v/>
      </c>
    </row>
    <row r="130" spans="1:10" ht="36.75" customHeight="1" x14ac:dyDescent="0.25">
      <c r="A130" s="180"/>
      <c r="B130" s="185" t="s">
        <v>119</v>
      </c>
      <c r="C130" s="186" t="s">
        <v>120</v>
      </c>
      <c r="D130" s="187"/>
      <c r="E130" s="187"/>
      <c r="F130" s="194" t="s">
        <v>24</v>
      </c>
      <c r="G130" s="195"/>
      <c r="H130" s="195"/>
      <c r="I130" s="195">
        <f>'SO01 01 Pol'!G70</f>
        <v>0</v>
      </c>
      <c r="J130" s="191" t="str">
        <f>IF(I140=0,"",I130/I140*100)</f>
        <v/>
      </c>
    </row>
    <row r="131" spans="1:10" ht="36.75" customHeight="1" x14ac:dyDescent="0.25">
      <c r="A131" s="180"/>
      <c r="B131" s="185" t="s">
        <v>121</v>
      </c>
      <c r="C131" s="186" t="s">
        <v>122</v>
      </c>
      <c r="D131" s="187"/>
      <c r="E131" s="187"/>
      <c r="F131" s="194" t="s">
        <v>24</v>
      </c>
      <c r="G131" s="195"/>
      <c r="H131" s="195"/>
      <c r="I131" s="195">
        <f>'SO01 01 Pol'!G82</f>
        <v>0</v>
      </c>
      <c r="J131" s="191" t="str">
        <f>IF(I140=0,"",I131/I140*100)</f>
        <v/>
      </c>
    </row>
    <row r="132" spans="1:10" ht="36.75" customHeight="1" x14ac:dyDescent="0.25">
      <c r="A132" s="180"/>
      <c r="B132" s="185" t="s">
        <v>123</v>
      </c>
      <c r="C132" s="186" t="s">
        <v>124</v>
      </c>
      <c r="D132" s="187"/>
      <c r="E132" s="187"/>
      <c r="F132" s="194" t="s">
        <v>24</v>
      </c>
      <c r="G132" s="195"/>
      <c r="H132" s="195"/>
      <c r="I132" s="195">
        <f>'SO01 01 Pol'!G98</f>
        <v>0</v>
      </c>
      <c r="J132" s="191" t="str">
        <f>IF(I140=0,"",I132/I140*100)</f>
        <v/>
      </c>
    </row>
    <row r="133" spans="1:10" ht="36.75" customHeight="1" x14ac:dyDescent="0.25">
      <c r="A133" s="180"/>
      <c r="B133" s="185" t="s">
        <v>125</v>
      </c>
      <c r="C133" s="186" t="s">
        <v>126</v>
      </c>
      <c r="D133" s="187"/>
      <c r="E133" s="187"/>
      <c r="F133" s="194" t="s">
        <v>24</v>
      </c>
      <c r="G133" s="195"/>
      <c r="H133" s="195"/>
      <c r="I133" s="195">
        <f>'SO01 01 Pol'!G106</f>
        <v>0</v>
      </c>
      <c r="J133" s="191" t="str">
        <f>IF(I140=0,"",I133/I140*100)</f>
        <v/>
      </c>
    </row>
    <row r="134" spans="1:10" ht="36.75" customHeight="1" x14ac:dyDescent="0.25">
      <c r="A134" s="180"/>
      <c r="B134" s="185" t="s">
        <v>127</v>
      </c>
      <c r="C134" s="186" t="s">
        <v>128</v>
      </c>
      <c r="D134" s="187"/>
      <c r="E134" s="187"/>
      <c r="F134" s="194" t="s">
        <v>25</v>
      </c>
      <c r="G134" s="195"/>
      <c r="H134" s="195"/>
      <c r="I134" s="195">
        <f>'SO01 01 Pol'!G108</f>
        <v>0</v>
      </c>
      <c r="J134" s="191" t="str">
        <f>IF(I140=0,"",I134/I140*100)</f>
        <v/>
      </c>
    </row>
    <row r="135" spans="1:10" ht="36.75" customHeight="1" x14ac:dyDescent="0.25">
      <c r="A135" s="180"/>
      <c r="B135" s="185" t="s">
        <v>129</v>
      </c>
      <c r="C135" s="186" t="s">
        <v>130</v>
      </c>
      <c r="D135" s="187"/>
      <c r="E135" s="187"/>
      <c r="F135" s="194" t="s">
        <v>25</v>
      </c>
      <c r="G135" s="195"/>
      <c r="H135" s="195"/>
      <c r="I135" s="195">
        <f>'SO01 01 Pol'!G117</f>
        <v>0</v>
      </c>
      <c r="J135" s="191" t="str">
        <f>IF(I140=0,"",I135/I140*100)</f>
        <v/>
      </c>
    </row>
    <row r="136" spans="1:10" ht="36.75" customHeight="1" x14ac:dyDescent="0.25">
      <c r="A136" s="180"/>
      <c r="B136" s="185" t="s">
        <v>131</v>
      </c>
      <c r="C136" s="186" t="s">
        <v>132</v>
      </c>
      <c r="D136" s="187"/>
      <c r="E136" s="187"/>
      <c r="F136" s="194" t="s">
        <v>25</v>
      </c>
      <c r="G136" s="195"/>
      <c r="H136" s="195"/>
      <c r="I136" s="195">
        <f>'SO01 01 Pol'!G125</f>
        <v>0</v>
      </c>
      <c r="J136" s="191" t="str">
        <f>IF(I140=0,"",I136/I140*100)</f>
        <v/>
      </c>
    </row>
    <row r="137" spans="1:10" ht="36.75" customHeight="1" x14ac:dyDescent="0.25">
      <c r="A137" s="180"/>
      <c r="B137" s="185" t="s">
        <v>133</v>
      </c>
      <c r="C137" s="186" t="s">
        <v>134</v>
      </c>
      <c r="D137" s="187"/>
      <c r="E137" s="187"/>
      <c r="F137" s="194" t="s">
        <v>135</v>
      </c>
      <c r="G137" s="195"/>
      <c r="H137" s="195"/>
      <c r="I137" s="195">
        <f>'SO01 01 Pol'!G133</f>
        <v>0</v>
      </c>
      <c r="J137" s="191" t="str">
        <f>IF(I140=0,"",I137/I140*100)</f>
        <v/>
      </c>
    </row>
    <row r="138" spans="1:10" ht="36.75" customHeight="1" x14ac:dyDescent="0.25">
      <c r="A138" s="180"/>
      <c r="B138" s="185" t="s">
        <v>136</v>
      </c>
      <c r="C138" s="186" t="s">
        <v>27</v>
      </c>
      <c r="D138" s="187"/>
      <c r="E138" s="187"/>
      <c r="F138" s="194" t="s">
        <v>136</v>
      </c>
      <c r="G138" s="195"/>
      <c r="H138" s="195"/>
      <c r="I138" s="195">
        <f>'00 00 Naklady'!G8</f>
        <v>0</v>
      </c>
      <c r="J138" s="191" t="str">
        <f>IF(I140=0,"",I138/I140*100)</f>
        <v/>
      </c>
    </row>
    <row r="139" spans="1:10" ht="36.75" customHeight="1" x14ac:dyDescent="0.25">
      <c r="A139" s="180"/>
      <c r="B139" s="185" t="s">
        <v>137</v>
      </c>
      <c r="C139" s="186" t="s">
        <v>28</v>
      </c>
      <c r="D139" s="187"/>
      <c r="E139" s="187"/>
      <c r="F139" s="194" t="s">
        <v>137</v>
      </c>
      <c r="G139" s="195"/>
      <c r="H139" s="195"/>
      <c r="I139" s="195">
        <f>'00 00 Naklady'!G17</f>
        <v>0</v>
      </c>
      <c r="J139" s="191" t="str">
        <f>IF(I140=0,"",I139/I140*100)</f>
        <v/>
      </c>
    </row>
    <row r="140" spans="1:10" ht="25.5" customHeight="1" x14ac:dyDescent="0.25">
      <c r="A140" s="181"/>
      <c r="B140" s="188" t="s">
        <v>1</v>
      </c>
      <c r="C140" s="189"/>
      <c r="D140" s="190"/>
      <c r="E140" s="190"/>
      <c r="F140" s="196"/>
      <c r="G140" s="197"/>
      <c r="H140" s="197"/>
      <c r="I140" s="197">
        <f>SUM(I128:I139)</f>
        <v>0</v>
      </c>
      <c r="J140" s="192">
        <f>SUM(J128:J139)</f>
        <v>0</v>
      </c>
    </row>
    <row r="141" spans="1:10" x14ac:dyDescent="0.25">
      <c r="F141" s="135"/>
      <c r="G141" s="135"/>
      <c r="H141" s="135"/>
      <c r="I141" s="135"/>
      <c r="J141" s="193"/>
    </row>
    <row r="142" spans="1:10" x14ac:dyDescent="0.25">
      <c r="F142" s="135"/>
      <c r="G142" s="135"/>
      <c r="H142" s="135"/>
      <c r="I142" s="135"/>
      <c r="J142" s="193"/>
    </row>
    <row r="143" spans="1:10" x14ac:dyDescent="0.25">
      <c r="F143" s="135"/>
      <c r="G143" s="135"/>
      <c r="H143" s="135"/>
      <c r="I143" s="135"/>
      <c r="J143" s="193"/>
    </row>
  </sheetData>
  <sheetProtection algorithmName="SHA-512" hashValue="k9R+JNavfxlXRELWkyeN4JjJLPn6n5VBDqSKHGlZvf+zCER+Jrm6F8MdIH/HJO+fa3yrDt+lwyhz8c/rj8Pgpg==" saltValue="PecbpnLuoBkxmw4FKVqvq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4">
    <mergeCell ref="C137:E137"/>
    <mergeCell ref="C138:E138"/>
    <mergeCell ref="C139:E139"/>
    <mergeCell ref="C132:E132"/>
    <mergeCell ref="C133:E133"/>
    <mergeCell ref="C134:E134"/>
    <mergeCell ref="C135:E135"/>
    <mergeCell ref="C136:E136"/>
    <mergeCell ref="B118:J118"/>
    <mergeCell ref="C128:E128"/>
    <mergeCell ref="C129:E129"/>
    <mergeCell ref="C130:E130"/>
    <mergeCell ref="C131:E131"/>
    <mergeCell ref="B111:J111"/>
    <mergeCell ref="B112:J112"/>
    <mergeCell ref="B114:J114"/>
    <mergeCell ref="B115:J115"/>
    <mergeCell ref="B117:J117"/>
    <mergeCell ref="B103:J103"/>
    <mergeCell ref="B105:J105"/>
    <mergeCell ref="B106:J106"/>
    <mergeCell ref="B107:J107"/>
    <mergeCell ref="B109:J109"/>
    <mergeCell ref="B91:J91"/>
    <mergeCell ref="B93:J93"/>
    <mergeCell ref="B94:J94"/>
    <mergeCell ref="B98:J98"/>
    <mergeCell ref="B100:J100"/>
    <mergeCell ref="B84:J84"/>
    <mergeCell ref="B86:J86"/>
    <mergeCell ref="B87:J87"/>
    <mergeCell ref="B88:J88"/>
    <mergeCell ref="B90:J90"/>
    <mergeCell ref="B76:J76"/>
    <mergeCell ref="B78:J78"/>
    <mergeCell ref="B79:J79"/>
    <mergeCell ref="B81:J81"/>
    <mergeCell ref="B83:J83"/>
    <mergeCell ref="B68:J68"/>
    <mergeCell ref="B70:J70"/>
    <mergeCell ref="B71:J71"/>
    <mergeCell ref="B73:J73"/>
    <mergeCell ref="B74:J74"/>
    <mergeCell ref="B61:J61"/>
    <mergeCell ref="B62:J62"/>
    <mergeCell ref="B63:J63"/>
    <mergeCell ref="B65:J65"/>
    <mergeCell ref="B67:J67"/>
    <mergeCell ref="B53:J53"/>
    <mergeCell ref="B55:J55"/>
    <mergeCell ref="B58:J58"/>
    <mergeCell ref="B59:J59"/>
    <mergeCell ref="B60:J60"/>
    <mergeCell ref="C44:E44"/>
    <mergeCell ref="B45:E45"/>
    <mergeCell ref="B48:J48"/>
    <mergeCell ref="B50:J50"/>
    <mergeCell ref="B52:J52"/>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4" t="s">
        <v>6</v>
      </c>
      <c r="B1" s="104"/>
      <c r="C1" s="105"/>
      <c r="D1" s="104"/>
      <c r="E1" s="104"/>
      <c r="F1" s="104"/>
      <c r="G1" s="104"/>
    </row>
    <row r="2" spans="1:7" ht="24.9" customHeight="1" x14ac:dyDescent="0.25">
      <c r="A2" s="50" t="s">
        <v>7</v>
      </c>
      <c r="B2" s="49"/>
      <c r="C2" s="106"/>
      <c r="D2" s="106"/>
      <c r="E2" s="106"/>
      <c r="F2" s="106"/>
      <c r="G2" s="107"/>
    </row>
    <row r="3" spans="1:7" ht="24.9" customHeight="1" x14ac:dyDescent="0.25">
      <c r="A3" s="50" t="s">
        <v>8</v>
      </c>
      <c r="B3" s="49"/>
      <c r="C3" s="106"/>
      <c r="D3" s="106"/>
      <c r="E3" s="106"/>
      <c r="F3" s="106"/>
      <c r="G3" s="107"/>
    </row>
    <row r="4" spans="1:7" ht="24.9" customHeight="1" x14ac:dyDescent="0.25">
      <c r="A4" s="50" t="s">
        <v>9</v>
      </c>
      <c r="B4" s="49"/>
      <c r="C4" s="106"/>
      <c r="D4" s="106"/>
      <c r="E4" s="106"/>
      <c r="F4" s="106"/>
      <c r="G4" s="107"/>
    </row>
    <row r="5" spans="1:7" x14ac:dyDescent="0.25">
      <c r="B5" s="4"/>
      <c r="C5" s="5"/>
      <c r="D5" s="6"/>
    </row>
  </sheetData>
  <sheetProtection algorithmName="SHA-512" hashValue="BjSVbtsjgtLr3FyHcLPC+1fb6bzeGd580Kwyqsj9F/VMxROycXbhXrJQQIlOSESAujBBx81dpFf2SIZT0Oq69A==" saltValue="D79eSidrdvl5BYigaWpaZ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60C1-4319-455E-89DA-4418FFFA1DF1}">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138</v>
      </c>
      <c r="B1" s="199"/>
      <c r="C1" s="199"/>
      <c r="D1" s="199"/>
      <c r="E1" s="199"/>
      <c r="F1" s="199"/>
      <c r="G1" s="199"/>
      <c r="AG1" t="s">
        <v>139</v>
      </c>
    </row>
    <row r="2" spans="1:60" ht="25.05" customHeight="1" x14ac:dyDescent="0.25">
      <c r="A2" s="200" t="s">
        <v>7</v>
      </c>
      <c r="B2" s="49" t="s">
        <v>43</v>
      </c>
      <c r="C2" s="203" t="s">
        <v>44</v>
      </c>
      <c r="D2" s="201"/>
      <c r="E2" s="201"/>
      <c r="F2" s="201"/>
      <c r="G2" s="202"/>
      <c r="AG2" t="s">
        <v>140</v>
      </c>
    </row>
    <row r="3" spans="1:60" ht="25.05" customHeight="1" x14ac:dyDescent="0.25">
      <c r="A3" s="200" t="s">
        <v>8</v>
      </c>
      <c r="B3" s="49" t="s">
        <v>52</v>
      </c>
      <c r="C3" s="203" t="s">
        <v>141</v>
      </c>
      <c r="D3" s="201"/>
      <c r="E3" s="201"/>
      <c r="F3" s="201"/>
      <c r="G3" s="202"/>
      <c r="AC3" s="178" t="s">
        <v>142</v>
      </c>
      <c r="AG3" t="s">
        <v>143</v>
      </c>
    </row>
    <row r="4" spans="1:60" ht="25.05" customHeight="1" x14ac:dyDescent="0.25">
      <c r="A4" s="204" t="s">
        <v>9</v>
      </c>
      <c r="B4" s="205" t="s">
        <v>52</v>
      </c>
      <c r="C4" s="206" t="s">
        <v>53</v>
      </c>
      <c r="D4" s="207"/>
      <c r="E4" s="207"/>
      <c r="F4" s="207"/>
      <c r="G4" s="208"/>
      <c r="AG4" t="s">
        <v>144</v>
      </c>
    </row>
    <row r="5" spans="1:60" x14ac:dyDescent="0.25">
      <c r="D5" s="10"/>
    </row>
    <row r="6" spans="1:60" ht="39.6" x14ac:dyDescent="0.25">
      <c r="A6" s="210" t="s">
        <v>145</v>
      </c>
      <c r="B6" s="212" t="s">
        <v>146</v>
      </c>
      <c r="C6" s="212" t="s">
        <v>147</v>
      </c>
      <c r="D6" s="211" t="s">
        <v>148</v>
      </c>
      <c r="E6" s="210" t="s">
        <v>149</v>
      </c>
      <c r="F6" s="209" t="s">
        <v>150</v>
      </c>
      <c r="G6" s="210" t="s">
        <v>29</v>
      </c>
      <c r="H6" s="213" t="s">
        <v>30</v>
      </c>
      <c r="I6" s="213" t="s">
        <v>151</v>
      </c>
      <c r="J6" s="213" t="s">
        <v>31</v>
      </c>
      <c r="K6" s="213" t="s">
        <v>152</v>
      </c>
      <c r="L6" s="213" t="s">
        <v>153</v>
      </c>
      <c r="M6" s="213" t="s">
        <v>154</v>
      </c>
      <c r="N6" s="213" t="s">
        <v>155</v>
      </c>
      <c r="O6" s="213" t="s">
        <v>156</v>
      </c>
      <c r="P6" s="213" t="s">
        <v>157</v>
      </c>
      <c r="Q6" s="213" t="s">
        <v>158</v>
      </c>
      <c r="R6" s="213" t="s">
        <v>159</v>
      </c>
      <c r="S6" s="213" t="s">
        <v>160</v>
      </c>
      <c r="T6" s="213" t="s">
        <v>161</v>
      </c>
      <c r="U6" s="213" t="s">
        <v>162</v>
      </c>
      <c r="V6" s="213" t="s">
        <v>163</v>
      </c>
      <c r="W6" s="213" t="s">
        <v>164</v>
      </c>
      <c r="X6" s="213" t="s">
        <v>165</v>
      </c>
      <c r="Y6" s="213" t="s">
        <v>166</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28" t="s">
        <v>167</v>
      </c>
      <c r="B8" s="229" t="s">
        <v>136</v>
      </c>
      <c r="C8" s="244" t="s">
        <v>27</v>
      </c>
      <c r="D8" s="230"/>
      <c r="E8" s="231"/>
      <c r="F8" s="232"/>
      <c r="G8" s="232">
        <f>SUMIF(AG9:AG16,"&lt;&gt;NOR",G9:G16)</f>
        <v>0</v>
      </c>
      <c r="H8" s="232"/>
      <c r="I8" s="232">
        <f>SUM(I9:I16)</f>
        <v>0</v>
      </c>
      <c r="J8" s="232"/>
      <c r="K8" s="232">
        <f>SUM(K9:K16)</f>
        <v>0</v>
      </c>
      <c r="L8" s="232"/>
      <c r="M8" s="232">
        <f>SUM(M9:M16)</f>
        <v>0</v>
      </c>
      <c r="N8" s="231"/>
      <c r="O8" s="231">
        <f>SUM(O9:O16)</f>
        <v>0</v>
      </c>
      <c r="P8" s="231"/>
      <c r="Q8" s="231">
        <f>SUM(Q9:Q16)</f>
        <v>0</v>
      </c>
      <c r="R8" s="232"/>
      <c r="S8" s="232"/>
      <c r="T8" s="233"/>
      <c r="U8" s="227"/>
      <c r="V8" s="227">
        <f>SUM(V9:V16)</f>
        <v>0</v>
      </c>
      <c r="W8" s="227"/>
      <c r="X8" s="227"/>
      <c r="Y8" s="227"/>
      <c r="AG8" t="s">
        <v>168</v>
      </c>
    </row>
    <row r="9" spans="1:60" outlineLevel="1" x14ac:dyDescent="0.25">
      <c r="A9" s="235">
        <v>1</v>
      </c>
      <c r="B9" s="236" t="s">
        <v>169</v>
      </c>
      <c r="C9" s="245" t="s">
        <v>170</v>
      </c>
      <c r="D9" s="237" t="s">
        <v>171</v>
      </c>
      <c r="E9" s="238">
        <v>1</v>
      </c>
      <c r="F9" s="239"/>
      <c r="G9" s="240">
        <f>ROUND(E9*F9,2)</f>
        <v>0</v>
      </c>
      <c r="H9" s="239"/>
      <c r="I9" s="240">
        <f>ROUND(E9*H9,2)</f>
        <v>0</v>
      </c>
      <c r="J9" s="239"/>
      <c r="K9" s="240">
        <f>ROUND(E9*J9,2)</f>
        <v>0</v>
      </c>
      <c r="L9" s="240">
        <v>21</v>
      </c>
      <c r="M9" s="240">
        <f>G9*(1+L9/100)</f>
        <v>0</v>
      </c>
      <c r="N9" s="238">
        <v>0</v>
      </c>
      <c r="O9" s="238">
        <f>ROUND(E9*N9,2)</f>
        <v>0</v>
      </c>
      <c r="P9" s="238">
        <v>0</v>
      </c>
      <c r="Q9" s="238">
        <f>ROUND(E9*P9,2)</f>
        <v>0</v>
      </c>
      <c r="R9" s="240"/>
      <c r="S9" s="240" t="s">
        <v>172</v>
      </c>
      <c r="T9" s="241" t="s">
        <v>173</v>
      </c>
      <c r="U9" s="225">
        <v>0</v>
      </c>
      <c r="V9" s="225">
        <f>ROUND(E9*U9,2)</f>
        <v>0</v>
      </c>
      <c r="W9" s="225"/>
      <c r="X9" s="225" t="s">
        <v>53</v>
      </c>
      <c r="Y9" s="225" t="s">
        <v>174</v>
      </c>
      <c r="Z9" s="214"/>
      <c r="AA9" s="214"/>
      <c r="AB9" s="214"/>
      <c r="AC9" s="214"/>
      <c r="AD9" s="214"/>
      <c r="AE9" s="214"/>
      <c r="AF9" s="214"/>
      <c r="AG9" s="214" t="s">
        <v>175</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1" outlineLevel="2" x14ac:dyDescent="0.25">
      <c r="A10" s="221"/>
      <c r="B10" s="222"/>
      <c r="C10" s="246" t="s">
        <v>176</v>
      </c>
      <c r="D10" s="243"/>
      <c r="E10" s="243"/>
      <c r="F10" s="243"/>
      <c r="G10" s="243"/>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177</v>
      </c>
      <c r="AH10" s="214"/>
      <c r="AI10" s="214"/>
      <c r="AJ10" s="214"/>
      <c r="AK10" s="214"/>
      <c r="AL10" s="214"/>
      <c r="AM10" s="214"/>
      <c r="AN10" s="214"/>
      <c r="AO10" s="214"/>
      <c r="AP10" s="214"/>
      <c r="AQ10" s="214"/>
      <c r="AR10" s="214"/>
      <c r="AS10" s="214"/>
      <c r="AT10" s="214"/>
      <c r="AU10" s="214"/>
      <c r="AV10" s="214"/>
      <c r="AW10" s="214"/>
      <c r="AX10" s="214"/>
      <c r="AY10" s="214"/>
      <c r="AZ10" s="214"/>
      <c r="BA10" s="242"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4"/>
      <c r="BC10" s="214"/>
      <c r="BD10" s="214"/>
      <c r="BE10" s="214"/>
      <c r="BF10" s="214"/>
      <c r="BG10" s="214"/>
      <c r="BH10" s="214"/>
    </row>
    <row r="11" spans="1:60" outlineLevel="1" x14ac:dyDescent="0.25">
      <c r="A11" s="235">
        <v>2</v>
      </c>
      <c r="B11" s="236" t="s">
        <v>178</v>
      </c>
      <c r="C11" s="245" t="s">
        <v>179</v>
      </c>
      <c r="D11" s="237" t="s">
        <v>171</v>
      </c>
      <c r="E11" s="238">
        <v>1</v>
      </c>
      <c r="F11" s="239"/>
      <c r="G11" s="240">
        <f>ROUND(E11*F11,2)</f>
        <v>0</v>
      </c>
      <c r="H11" s="239"/>
      <c r="I11" s="240">
        <f>ROUND(E11*H11,2)</f>
        <v>0</v>
      </c>
      <c r="J11" s="239"/>
      <c r="K11" s="240">
        <f>ROUND(E11*J11,2)</f>
        <v>0</v>
      </c>
      <c r="L11" s="240">
        <v>21</v>
      </c>
      <c r="M11" s="240">
        <f>G11*(1+L11/100)</f>
        <v>0</v>
      </c>
      <c r="N11" s="238">
        <v>0</v>
      </c>
      <c r="O11" s="238">
        <f>ROUND(E11*N11,2)</f>
        <v>0</v>
      </c>
      <c r="P11" s="238">
        <v>0</v>
      </c>
      <c r="Q11" s="238">
        <f>ROUND(E11*P11,2)</f>
        <v>0</v>
      </c>
      <c r="R11" s="240"/>
      <c r="S11" s="240" t="s">
        <v>172</v>
      </c>
      <c r="T11" s="241" t="s">
        <v>173</v>
      </c>
      <c r="U11" s="225">
        <v>0</v>
      </c>
      <c r="V11" s="225">
        <f>ROUND(E11*U11,2)</f>
        <v>0</v>
      </c>
      <c r="W11" s="225"/>
      <c r="X11" s="225" t="s">
        <v>53</v>
      </c>
      <c r="Y11" s="225" t="s">
        <v>174</v>
      </c>
      <c r="Z11" s="214"/>
      <c r="AA11" s="214"/>
      <c r="AB11" s="214"/>
      <c r="AC11" s="214"/>
      <c r="AD11" s="214"/>
      <c r="AE11" s="214"/>
      <c r="AF11" s="214"/>
      <c r="AG11" s="214" t="s">
        <v>175</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31.2" outlineLevel="2" x14ac:dyDescent="0.25">
      <c r="A12" s="221"/>
      <c r="B12" s="222"/>
      <c r="C12" s="246" t="s">
        <v>180</v>
      </c>
      <c r="D12" s="243"/>
      <c r="E12" s="243"/>
      <c r="F12" s="243"/>
      <c r="G12" s="243"/>
      <c r="H12" s="225"/>
      <c r="I12" s="225"/>
      <c r="J12" s="225"/>
      <c r="K12" s="225"/>
      <c r="L12" s="225"/>
      <c r="M12" s="225"/>
      <c r="N12" s="224"/>
      <c r="O12" s="224"/>
      <c r="P12" s="224"/>
      <c r="Q12" s="224"/>
      <c r="R12" s="225"/>
      <c r="S12" s="225"/>
      <c r="T12" s="225"/>
      <c r="U12" s="225"/>
      <c r="V12" s="225"/>
      <c r="W12" s="225"/>
      <c r="X12" s="225"/>
      <c r="Y12" s="225"/>
      <c r="Z12" s="214"/>
      <c r="AA12" s="214"/>
      <c r="AB12" s="214"/>
      <c r="AC12" s="214"/>
      <c r="AD12" s="214"/>
      <c r="AE12" s="214"/>
      <c r="AF12" s="214"/>
      <c r="AG12" s="214" t="s">
        <v>177</v>
      </c>
      <c r="AH12" s="214"/>
      <c r="AI12" s="214"/>
      <c r="AJ12" s="214"/>
      <c r="AK12" s="214"/>
      <c r="AL12" s="214"/>
      <c r="AM12" s="214"/>
      <c r="AN12" s="214"/>
      <c r="AO12" s="214"/>
      <c r="AP12" s="214"/>
      <c r="AQ12" s="214"/>
      <c r="AR12" s="214"/>
      <c r="AS12" s="214"/>
      <c r="AT12" s="214"/>
      <c r="AU12" s="214"/>
      <c r="AV12" s="214"/>
      <c r="AW12" s="214"/>
      <c r="AX12" s="214"/>
      <c r="AY12" s="214"/>
      <c r="AZ12" s="214"/>
      <c r="BA12" s="242"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214"/>
      <c r="BC12" s="214"/>
      <c r="BD12" s="214"/>
      <c r="BE12" s="214"/>
      <c r="BF12" s="214"/>
      <c r="BG12" s="214"/>
      <c r="BH12" s="214"/>
    </row>
    <row r="13" spans="1:60" outlineLevel="1" x14ac:dyDescent="0.25">
      <c r="A13" s="235">
        <v>3</v>
      </c>
      <c r="B13" s="236" t="s">
        <v>181</v>
      </c>
      <c r="C13" s="245" t="s">
        <v>182</v>
      </c>
      <c r="D13" s="237" t="s">
        <v>171</v>
      </c>
      <c r="E13" s="238">
        <v>1</v>
      </c>
      <c r="F13" s="239"/>
      <c r="G13" s="240">
        <f>ROUND(E13*F13,2)</f>
        <v>0</v>
      </c>
      <c r="H13" s="239"/>
      <c r="I13" s="240">
        <f>ROUND(E13*H13,2)</f>
        <v>0</v>
      </c>
      <c r="J13" s="239"/>
      <c r="K13" s="240">
        <f>ROUND(E13*J13,2)</f>
        <v>0</v>
      </c>
      <c r="L13" s="240">
        <v>21</v>
      </c>
      <c r="M13" s="240">
        <f>G13*(1+L13/100)</f>
        <v>0</v>
      </c>
      <c r="N13" s="238">
        <v>0</v>
      </c>
      <c r="O13" s="238">
        <f>ROUND(E13*N13,2)</f>
        <v>0</v>
      </c>
      <c r="P13" s="238">
        <v>0</v>
      </c>
      <c r="Q13" s="238">
        <f>ROUND(E13*P13,2)</f>
        <v>0</v>
      </c>
      <c r="R13" s="240"/>
      <c r="S13" s="240" t="s">
        <v>172</v>
      </c>
      <c r="T13" s="241" t="s">
        <v>173</v>
      </c>
      <c r="U13" s="225">
        <v>0</v>
      </c>
      <c r="V13" s="225">
        <f>ROUND(E13*U13,2)</f>
        <v>0</v>
      </c>
      <c r="W13" s="225"/>
      <c r="X13" s="225" t="s">
        <v>53</v>
      </c>
      <c r="Y13" s="225" t="s">
        <v>174</v>
      </c>
      <c r="Z13" s="214"/>
      <c r="AA13" s="214"/>
      <c r="AB13" s="214"/>
      <c r="AC13" s="214"/>
      <c r="AD13" s="214"/>
      <c r="AE13" s="214"/>
      <c r="AF13" s="214"/>
      <c r="AG13" s="214" t="s">
        <v>175</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1" outlineLevel="2" x14ac:dyDescent="0.25">
      <c r="A14" s="221"/>
      <c r="B14" s="222"/>
      <c r="C14" s="246" t="s">
        <v>183</v>
      </c>
      <c r="D14" s="243"/>
      <c r="E14" s="243"/>
      <c r="F14" s="243"/>
      <c r="G14" s="243"/>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177</v>
      </c>
      <c r="AH14" s="214"/>
      <c r="AI14" s="214"/>
      <c r="AJ14" s="214"/>
      <c r="AK14" s="214"/>
      <c r="AL14" s="214"/>
      <c r="AM14" s="214"/>
      <c r="AN14" s="214"/>
      <c r="AO14" s="214"/>
      <c r="AP14" s="214"/>
      <c r="AQ14" s="214"/>
      <c r="AR14" s="214"/>
      <c r="AS14" s="214"/>
      <c r="AT14" s="214"/>
      <c r="AU14" s="214"/>
      <c r="AV14" s="214"/>
      <c r="AW14" s="214"/>
      <c r="AX14" s="214"/>
      <c r="AY14" s="214"/>
      <c r="AZ14" s="214"/>
      <c r="BA14" s="242" t="str">
        <f>C14</f>
        <v>Odstranění objektů zařízení staveniště včetně přípojek energií a jejich odvoz. Položka zahrnuje i náklady na úpravu povrchů po odstranění zařízení staveniště a úklid ploch, na kterých bylo zařízení staveniště provozováno.</v>
      </c>
      <c r="BB14" s="214"/>
      <c r="BC14" s="214"/>
      <c r="BD14" s="214"/>
      <c r="BE14" s="214"/>
      <c r="BF14" s="214"/>
      <c r="BG14" s="214"/>
      <c r="BH14" s="214"/>
    </row>
    <row r="15" spans="1:60" outlineLevel="1" x14ac:dyDescent="0.25">
      <c r="A15" s="235">
        <v>4</v>
      </c>
      <c r="B15" s="236" t="s">
        <v>184</v>
      </c>
      <c r="C15" s="245" t="s">
        <v>185</v>
      </c>
      <c r="D15" s="237" t="s">
        <v>171</v>
      </c>
      <c r="E15" s="238">
        <v>1</v>
      </c>
      <c r="F15" s="239"/>
      <c r="G15" s="240">
        <f>ROUND(E15*F15,2)</f>
        <v>0</v>
      </c>
      <c r="H15" s="239"/>
      <c r="I15" s="240">
        <f>ROUND(E15*H15,2)</f>
        <v>0</v>
      </c>
      <c r="J15" s="239"/>
      <c r="K15" s="240">
        <f>ROUND(E15*J15,2)</f>
        <v>0</v>
      </c>
      <c r="L15" s="240">
        <v>21</v>
      </c>
      <c r="M15" s="240">
        <f>G15*(1+L15/100)</f>
        <v>0</v>
      </c>
      <c r="N15" s="238">
        <v>0</v>
      </c>
      <c r="O15" s="238">
        <f>ROUND(E15*N15,2)</f>
        <v>0</v>
      </c>
      <c r="P15" s="238">
        <v>0</v>
      </c>
      <c r="Q15" s="238">
        <f>ROUND(E15*P15,2)</f>
        <v>0</v>
      </c>
      <c r="R15" s="240"/>
      <c r="S15" s="240" t="s">
        <v>172</v>
      </c>
      <c r="T15" s="241" t="s">
        <v>173</v>
      </c>
      <c r="U15" s="225">
        <v>0</v>
      </c>
      <c r="V15" s="225">
        <f>ROUND(E15*U15,2)</f>
        <v>0</v>
      </c>
      <c r="W15" s="225"/>
      <c r="X15" s="225" t="s">
        <v>53</v>
      </c>
      <c r="Y15" s="225" t="s">
        <v>174</v>
      </c>
      <c r="Z15" s="214"/>
      <c r="AA15" s="214"/>
      <c r="AB15" s="214"/>
      <c r="AC15" s="214"/>
      <c r="AD15" s="214"/>
      <c r="AE15" s="214"/>
      <c r="AF15" s="214"/>
      <c r="AG15" s="214" t="s">
        <v>186</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1" outlineLevel="2" x14ac:dyDescent="0.25">
      <c r="A16" s="221"/>
      <c r="B16" s="222"/>
      <c r="C16" s="246" t="s">
        <v>187</v>
      </c>
      <c r="D16" s="243"/>
      <c r="E16" s="243"/>
      <c r="F16" s="243"/>
      <c r="G16" s="243"/>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177</v>
      </c>
      <c r="AH16" s="214"/>
      <c r="AI16" s="214"/>
      <c r="AJ16" s="214"/>
      <c r="AK16" s="214"/>
      <c r="AL16" s="214"/>
      <c r="AM16" s="214"/>
      <c r="AN16" s="214"/>
      <c r="AO16" s="214"/>
      <c r="AP16" s="214"/>
      <c r="AQ16" s="214"/>
      <c r="AR16" s="214"/>
      <c r="AS16" s="214"/>
      <c r="AT16" s="214"/>
      <c r="AU16" s="214"/>
      <c r="AV16" s="214"/>
      <c r="AW16" s="214"/>
      <c r="AX16" s="214"/>
      <c r="AY16" s="214"/>
      <c r="AZ16" s="214"/>
      <c r="BA16" s="242" t="str">
        <f>C16</f>
        <v>Náklady na ztížené provádění stavebních prací v důsledku nepřerušeného provozu na staveništi nebo v případech nepřerušeného provozu v objektech v nichž se stavební práce provádí.</v>
      </c>
      <c r="BB16" s="214"/>
      <c r="BC16" s="214"/>
      <c r="BD16" s="214"/>
      <c r="BE16" s="214"/>
      <c r="BF16" s="214"/>
      <c r="BG16" s="214"/>
      <c r="BH16" s="214"/>
    </row>
    <row r="17" spans="1:60" x14ac:dyDescent="0.25">
      <c r="A17" s="228" t="s">
        <v>167</v>
      </c>
      <c r="B17" s="229" t="s">
        <v>137</v>
      </c>
      <c r="C17" s="244" t="s">
        <v>28</v>
      </c>
      <c r="D17" s="230"/>
      <c r="E17" s="231"/>
      <c r="F17" s="232"/>
      <c r="G17" s="232">
        <f>SUMIF(AG18:AG28,"&lt;&gt;NOR",G18:G28)</f>
        <v>0</v>
      </c>
      <c r="H17" s="232"/>
      <c r="I17" s="232">
        <f>SUM(I18:I28)</f>
        <v>0</v>
      </c>
      <c r="J17" s="232"/>
      <c r="K17" s="232">
        <f>SUM(K18:K28)</f>
        <v>0</v>
      </c>
      <c r="L17" s="232"/>
      <c r="M17" s="232">
        <f>SUM(M18:M28)</f>
        <v>0</v>
      </c>
      <c r="N17" s="231"/>
      <c r="O17" s="231">
        <f>SUM(O18:O28)</f>
        <v>0</v>
      </c>
      <c r="P17" s="231"/>
      <c r="Q17" s="231">
        <f>SUM(Q18:Q28)</f>
        <v>0</v>
      </c>
      <c r="R17" s="232"/>
      <c r="S17" s="232"/>
      <c r="T17" s="233"/>
      <c r="U17" s="227"/>
      <c r="V17" s="227">
        <f>SUM(V18:V28)</f>
        <v>0</v>
      </c>
      <c r="W17" s="227"/>
      <c r="X17" s="227"/>
      <c r="Y17" s="227"/>
      <c r="AG17" t="s">
        <v>168</v>
      </c>
    </row>
    <row r="18" spans="1:60" outlineLevel="1" x14ac:dyDescent="0.25">
      <c r="A18" s="235">
        <v>5</v>
      </c>
      <c r="B18" s="236" t="s">
        <v>188</v>
      </c>
      <c r="C18" s="245" t="s">
        <v>189</v>
      </c>
      <c r="D18" s="237" t="s">
        <v>171</v>
      </c>
      <c r="E18" s="238">
        <v>1</v>
      </c>
      <c r="F18" s="239"/>
      <c r="G18" s="240">
        <f>ROUND(E18*F18,2)</f>
        <v>0</v>
      </c>
      <c r="H18" s="239"/>
      <c r="I18" s="240">
        <f>ROUND(E18*H18,2)</f>
        <v>0</v>
      </c>
      <c r="J18" s="239"/>
      <c r="K18" s="240">
        <f>ROUND(E18*J18,2)</f>
        <v>0</v>
      </c>
      <c r="L18" s="240">
        <v>21</v>
      </c>
      <c r="M18" s="240">
        <f>G18*(1+L18/100)</f>
        <v>0</v>
      </c>
      <c r="N18" s="238">
        <v>0</v>
      </c>
      <c r="O18" s="238">
        <f>ROUND(E18*N18,2)</f>
        <v>0</v>
      </c>
      <c r="P18" s="238">
        <v>0</v>
      </c>
      <c r="Q18" s="238">
        <f>ROUND(E18*P18,2)</f>
        <v>0</v>
      </c>
      <c r="R18" s="240"/>
      <c r="S18" s="240" t="s">
        <v>172</v>
      </c>
      <c r="T18" s="241" t="s">
        <v>173</v>
      </c>
      <c r="U18" s="225">
        <v>0</v>
      </c>
      <c r="V18" s="225">
        <f>ROUND(E18*U18,2)</f>
        <v>0</v>
      </c>
      <c r="W18" s="225"/>
      <c r="X18" s="225" t="s">
        <v>53</v>
      </c>
      <c r="Y18" s="225" t="s">
        <v>174</v>
      </c>
      <c r="Z18" s="214"/>
      <c r="AA18" s="214"/>
      <c r="AB18" s="214"/>
      <c r="AC18" s="214"/>
      <c r="AD18" s="214"/>
      <c r="AE18" s="214"/>
      <c r="AF18" s="214"/>
      <c r="AG18" s="214" t="s">
        <v>190</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5">
      <c r="A19" s="221"/>
      <c r="B19" s="222"/>
      <c r="C19" s="246" t="s">
        <v>191</v>
      </c>
      <c r="D19" s="243"/>
      <c r="E19" s="243"/>
      <c r="F19" s="243"/>
      <c r="G19" s="243"/>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177</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5">
      <c r="A20" s="235">
        <v>6</v>
      </c>
      <c r="B20" s="236" t="s">
        <v>192</v>
      </c>
      <c r="C20" s="245" t="s">
        <v>193</v>
      </c>
      <c r="D20" s="237" t="s">
        <v>171</v>
      </c>
      <c r="E20" s="238">
        <v>1</v>
      </c>
      <c r="F20" s="239"/>
      <c r="G20" s="240">
        <f>ROUND(E20*F20,2)</f>
        <v>0</v>
      </c>
      <c r="H20" s="239"/>
      <c r="I20" s="240">
        <f>ROUND(E20*H20,2)</f>
        <v>0</v>
      </c>
      <c r="J20" s="239"/>
      <c r="K20" s="240">
        <f>ROUND(E20*J20,2)</f>
        <v>0</v>
      </c>
      <c r="L20" s="240">
        <v>21</v>
      </c>
      <c r="M20" s="240">
        <f>G20*(1+L20/100)</f>
        <v>0</v>
      </c>
      <c r="N20" s="238">
        <v>0</v>
      </c>
      <c r="O20" s="238">
        <f>ROUND(E20*N20,2)</f>
        <v>0</v>
      </c>
      <c r="P20" s="238">
        <v>0</v>
      </c>
      <c r="Q20" s="238">
        <f>ROUND(E20*P20,2)</f>
        <v>0</v>
      </c>
      <c r="R20" s="240"/>
      <c r="S20" s="240" t="s">
        <v>172</v>
      </c>
      <c r="T20" s="241" t="s">
        <v>173</v>
      </c>
      <c r="U20" s="225">
        <v>0</v>
      </c>
      <c r="V20" s="225">
        <f>ROUND(E20*U20,2)</f>
        <v>0</v>
      </c>
      <c r="W20" s="225"/>
      <c r="X20" s="225" t="s">
        <v>53</v>
      </c>
      <c r="Y20" s="225" t="s">
        <v>174</v>
      </c>
      <c r="Z20" s="214"/>
      <c r="AA20" s="214"/>
      <c r="AB20" s="214"/>
      <c r="AC20" s="214"/>
      <c r="AD20" s="214"/>
      <c r="AE20" s="214"/>
      <c r="AF20" s="214"/>
      <c r="AG20" s="214" t="s">
        <v>190</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31.2" outlineLevel="2" x14ac:dyDescent="0.25">
      <c r="A21" s="221"/>
      <c r="B21" s="222"/>
      <c r="C21" s="246" t="s">
        <v>194</v>
      </c>
      <c r="D21" s="243"/>
      <c r="E21" s="243"/>
      <c r="F21" s="243"/>
      <c r="G21" s="243"/>
      <c r="H21" s="225"/>
      <c r="I21" s="225"/>
      <c r="J21" s="225"/>
      <c r="K21" s="225"/>
      <c r="L21" s="225"/>
      <c r="M21" s="225"/>
      <c r="N21" s="224"/>
      <c r="O21" s="224"/>
      <c r="P21" s="224"/>
      <c r="Q21" s="224"/>
      <c r="R21" s="225"/>
      <c r="S21" s="225"/>
      <c r="T21" s="225"/>
      <c r="U21" s="225"/>
      <c r="V21" s="225"/>
      <c r="W21" s="225"/>
      <c r="X21" s="225"/>
      <c r="Y21" s="225"/>
      <c r="Z21" s="214"/>
      <c r="AA21" s="214"/>
      <c r="AB21" s="214"/>
      <c r="AC21" s="214"/>
      <c r="AD21" s="214"/>
      <c r="AE21" s="214"/>
      <c r="AF21" s="214"/>
      <c r="AG21" s="214" t="s">
        <v>177</v>
      </c>
      <c r="AH21" s="214"/>
      <c r="AI21" s="214"/>
      <c r="AJ21" s="214"/>
      <c r="AK21" s="214"/>
      <c r="AL21" s="214"/>
      <c r="AM21" s="214"/>
      <c r="AN21" s="214"/>
      <c r="AO21" s="214"/>
      <c r="AP21" s="214"/>
      <c r="AQ21" s="214"/>
      <c r="AR21" s="214"/>
      <c r="AS21" s="214"/>
      <c r="AT21" s="214"/>
      <c r="AU21" s="214"/>
      <c r="AV21" s="214"/>
      <c r="AW21" s="214"/>
      <c r="AX21" s="214"/>
      <c r="AY21" s="214"/>
      <c r="AZ21" s="214"/>
      <c r="BA21" s="242" t="str">
        <f>C21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1" s="214"/>
      <c r="BC21" s="214"/>
      <c r="BD21" s="214"/>
      <c r="BE21" s="214"/>
      <c r="BF21" s="214"/>
      <c r="BG21" s="214"/>
      <c r="BH21" s="214"/>
    </row>
    <row r="22" spans="1:60" outlineLevel="1" x14ac:dyDescent="0.25">
      <c r="A22" s="235">
        <v>7</v>
      </c>
      <c r="B22" s="236" t="s">
        <v>195</v>
      </c>
      <c r="C22" s="245" t="s">
        <v>196</v>
      </c>
      <c r="D22" s="237" t="s">
        <v>171</v>
      </c>
      <c r="E22" s="238">
        <v>1</v>
      </c>
      <c r="F22" s="239"/>
      <c r="G22" s="240">
        <f>ROUND(E22*F22,2)</f>
        <v>0</v>
      </c>
      <c r="H22" s="239"/>
      <c r="I22" s="240">
        <f>ROUND(E22*H22,2)</f>
        <v>0</v>
      </c>
      <c r="J22" s="239"/>
      <c r="K22" s="240">
        <f>ROUND(E22*J22,2)</f>
        <v>0</v>
      </c>
      <c r="L22" s="240">
        <v>21</v>
      </c>
      <c r="M22" s="240">
        <f>G22*(1+L22/100)</f>
        <v>0</v>
      </c>
      <c r="N22" s="238">
        <v>0</v>
      </c>
      <c r="O22" s="238">
        <f>ROUND(E22*N22,2)</f>
        <v>0</v>
      </c>
      <c r="P22" s="238">
        <v>0</v>
      </c>
      <c r="Q22" s="238">
        <f>ROUND(E22*P22,2)</f>
        <v>0</v>
      </c>
      <c r="R22" s="240"/>
      <c r="S22" s="240" t="s">
        <v>172</v>
      </c>
      <c r="T22" s="241" t="s">
        <v>173</v>
      </c>
      <c r="U22" s="225">
        <v>0</v>
      </c>
      <c r="V22" s="225">
        <f>ROUND(E22*U22,2)</f>
        <v>0</v>
      </c>
      <c r="W22" s="225"/>
      <c r="X22" s="225" t="s">
        <v>53</v>
      </c>
      <c r="Y22" s="225" t="s">
        <v>174</v>
      </c>
      <c r="Z22" s="214"/>
      <c r="AA22" s="214"/>
      <c r="AB22" s="214"/>
      <c r="AC22" s="214"/>
      <c r="AD22" s="214"/>
      <c r="AE22" s="214"/>
      <c r="AF22" s="214"/>
      <c r="AG22" s="214" t="s">
        <v>190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1" outlineLevel="2" x14ac:dyDescent="0.25">
      <c r="A23" s="221"/>
      <c r="B23" s="222"/>
      <c r="C23" s="246" t="s">
        <v>197</v>
      </c>
      <c r="D23" s="243"/>
      <c r="E23" s="243"/>
      <c r="F23" s="243"/>
      <c r="G23" s="243"/>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177</v>
      </c>
      <c r="AH23" s="214"/>
      <c r="AI23" s="214"/>
      <c r="AJ23" s="214"/>
      <c r="AK23" s="214"/>
      <c r="AL23" s="214"/>
      <c r="AM23" s="214"/>
      <c r="AN23" s="214"/>
      <c r="AO23" s="214"/>
      <c r="AP23" s="214"/>
      <c r="AQ23" s="214"/>
      <c r="AR23" s="214"/>
      <c r="AS23" s="214"/>
      <c r="AT23" s="214"/>
      <c r="AU23" s="214"/>
      <c r="AV23" s="214"/>
      <c r="AW23" s="214"/>
      <c r="AX23" s="214"/>
      <c r="AY23" s="214"/>
      <c r="AZ23" s="214"/>
      <c r="BA23" s="242" t="str">
        <f>C23</f>
        <v>Náklady zhotovitele, související s prováděním zkoušek a revizí předepsaných technickými normami nebo objednatelem a které jsou pro provedení díla nezbytné.</v>
      </c>
      <c r="BB23" s="214"/>
      <c r="BC23" s="214"/>
      <c r="BD23" s="214"/>
      <c r="BE23" s="214"/>
      <c r="BF23" s="214"/>
      <c r="BG23" s="214"/>
      <c r="BH23" s="214"/>
    </row>
    <row r="24" spans="1:60" outlineLevel="1" x14ac:dyDescent="0.25">
      <c r="A24" s="235">
        <v>8</v>
      </c>
      <c r="B24" s="236" t="s">
        <v>198</v>
      </c>
      <c r="C24" s="245" t="s">
        <v>199</v>
      </c>
      <c r="D24" s="237" t="s">
        <v>171</v>
      </c>
      <c r="E24" s="238">
        <v>1</v>
      </c>
      <c r="F24" s="239"/>
      <c r="G24" s="240">
        <f>ROUND(E24*F24,2)</f>
        <v>0</v>
      </c>
      <c r="H24" s="239"/>
      <c r="I24" s="240">
        <f>ROUND(E24*H24,2)</f>
        <v>0</v>
      </c>
      <c r="J24" s="239"/>
      <c r="K24" s="240">
        <f>ROUND(E24*J24,2)</f>
        <v>0</v>
      </c>
      <c r="L24" s="240">
        <v>21</v>
      </c>
      <c r="M24" s="240">
        <f>G24*(1+L24/100)</f>
        <v>0</v>
      </c>
      <c r="N24" s="238">
        <v>0</v>
      </c>
      <c r="O24" s="238">
        <f>ROUND(E24*N24,2)</f>
        <v>0</v>
      </c>
      <c r="P24" s="238">
        <v>0</v>
      </c>
      <c r="Q24" s="238">
        <f>ROUND(E24*P24,2)</f>
        <v>0</v>
      </c>
      <c r="R24" s="240"/>
      <c r="S24" s="240" t="s">
        <v>172</v>
      </c>
      <c r="T24" s="241" t="s">
        <v>173</v>
      </c>
      <c r="U24" s="225">
        <v>0</v>
      </c>
      <c r="V24" s="225">
        <f>ROUND(E24*U24,2)</f>
        <v>0</v>
      </c>
      <c r="W24" s="225"/>
      <c r="X24" s="225" t="s">
        <v>53</v>
      </c>
      <c r="Y24" s="225" t="s">
        <v>174</v>
      </c>
      <c r="Z24" s="214"/>
      <c r="AA24" s="214"/>
      <c r="AB24" s="214"/>
      <c r="AC24" s="214"/>
      <c r="AD24" s="214"/>
      <c r="AE24" s="214"/>
      <c r="AF24" s="214"/>
      <c r="AG24" s="214" t="s">
        <v>190</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1" outlineLevel="2" x14ac:dyDescent="0.25">
      <c r="A25" s="221"/>
      <c r="B25" s="222"/>
      <c r="C25" s="246" t="s">
        <v>200</v>
      </c>
      <c r="D25" s="243"/>
      <c r="E25" s="243"/>
      <c r="F25" s="243"/>
      <c r="G25" s="243"/>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177</v>
      </c>
      <c r="AH25" s="214"/>
      <c r="AI25" s="214"/>
      <c r="AJ25" s="214"/>
      <c r="AK25" s="214"/>
      <c r="AL25" s="214"/>
      <c r="AM25" s="214"/>
      <c r="AN25" s="214"/>
      <c r="AO25" s="214"/>
      <c r="AP25" s="214"/>
      <c r="AQ25" s="214"/>
      <c r="AR25" s="214"/>
      <c r="AS25" s="214"/>
      <c r="AT25" s="214"/>
      <c r="AU25" s="214"/>
      <c r="AV25" s="214"/>
      <c r="AW25" s="214"/>
      <c r="AX25" s="214"/>
      <c r="AY25" s="214"/>
      <c r="AZ25" s="214"/>
      <c r="BA25" s="242" t="str">
        <f>C25</f>
        <v>Náklady zhotovitele na vypracování provozních řádů pro zkušební či trvalý provoz včetně nákladů na předání všech návodů k obsluze a údržbě pro technologická zařízení a včetně zaškolení obsluhy objednatele.</v>
      </c>
      <c r="BB25" s="214"/>
      <c r="BC25" s="214"/>
      <c r="BD25" s="214"/>
      <c r="BE25" s="214"/>
      <c r="BF25" s="214"/>
      <c r="BG25" s="214"/>
      <c r="BH25" s="214"/>
    </row>
    <row r="26" spans="1:60" outlineLevel="1" x14ac:dyDescent="0.25">
      <c r="A26" s="235">
        <v>9</v>
      </c>
      <c r="B26" s="236" t="s">
        <v>201</v>
      </c>
      <c r="C26" s="245" t="s">
        <v>202</v>
      </c>
      <c r="D26" s="237" t="s">
        <v>171</v>
      </c>
      <c r="E26" s="238">
        <v>1</v>
      </c>
      <c r="F26" s="239"/>
      <c r="G26" s="240">
        <f>ROUND(E26*F26,2)</f>
        <v>0</v>
      </c>
      <c r="H26" s="239"/>
      <c r="I26" s="240">
        <f>ROUND(E26*H26,2)</f>
        <v>0</v>
      </c>
      <c r="J26" s="239"/>
      <c r="K26" s="240">
        <f>ROUND(E26*J26,2)</f>
        <v>0</v>
      </c>
      <c r="L26" s="240">
        <v>21</v>
      </c>
      <c r="M26" s="240">
        <f>G26*(1+L26/100)</f>
        <v>0</v>
      </c>
      <c r="N26" s="238">
        <v>0</v>
      </c>
      <c r="O26" s="238">
        <f>ROUND(E26*N26,2)</f>
        <v>0</v>
      </c>
      <c r="P26" s="238">
        <v>0</v>
      </c>
      <c r="Q26" s="238">
        <f>ROUND(E26*P26,2)</f>
        <v>0</v>
      </c>
      <c r="R26" s="240"/>
      <c r="S26" s="240" t="s">
        <v>172</v>
      </c>
      <c r="T26" s="241" t="s">
        <v>173</v>
      </c>
      <c r="U26" s="225">
        <v>0</v>
      </c>
      <c r="V26" s="225">
        <f>ROUND(E26*U26,2)</f>
        <v>0</v>
      </c>
      <c r="W26" s="225"/>
      <c r="X26" s="225" t="s">
        <v>53</v>
      </c>
      <c r="Y26" s="225" t="s">
        <v>174</v>
      </c>
      <c r="Z26" s="214"/>
      <c r="AA26" s="214"/>
      <c r="AB26" s="214"/>
      <c r="AC26" s="214"/>
      <c r="AD26" s="214"/>
      <c r="AE26" s="214"/>
      <c r="AF26" s="214"/>
      <c r="AG26" s="214" t="s">
        <v>190</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5">
      <c r="A27" s="221"/>
      <c r="B27" s="222"/>
      <c r="C27" s="246" t="s">
        <v>203</v>
      </c>
      <c r="D27" s="243"/>
      <c r="E27" s="243"/>
      <c r="F27" s="243"/>
      <c r="G27" s="243"/>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177</v>
      </c>
      <c r="AH27" s="214"/>
      <c r="AI27" s="214"/>
      <c r="AJ27" s="214"/>
      <c r="AK27" s="214"/>
      <c r="AL27" s="214"/>
      <c r="AM27" s="214"/>
      <c r="AN27" s="214"/>
      <c r="AO27" s="214"/>
      <c r="AP27" s="214"/>
      <c r="AQ27" s="214"/>
      <c r="AR27" s="214"/>
      <c r="AS27" s="214"/>
      <c r="AT27" s="214"/>
      <c r="AU27" s="214"/>
      <c r="AV27" s="214"/>
      <c r="AW27" s="214"/>
      <c r="AX27" s="214"/>
      <c r="AY27" s="214"/>
      <c r="AZ27" s="214"/>
      <c r="BA27" s="242" t="str">
        <f>C27</f>
        <v>Náklady zhotovitele, které vzniknou v souvislosti s povinnostmi zhotovitele při předání a převzetí díla.</v>
      </c>
      <c r="BB27" s="214"/>
      <c r="BC27" s="214"/>
      <c r="BD27" s="214"/>
      <c r="BE27" s="214"/>
      <c r="BF27" s="214"/>
      <c r="BG27" s="214"/>
      <c r="BH27" s="214"/>
    </row>
    <row r="28" spans="1:60" outlineLevel="1" x14ac:dyDescent="0.25">
      <c r="A28" s="235">
        <v>10</v>
      </c>
      <c r="B28" s="236" t="s">
        <v>204</v>
      </c>
      <c r="C28" s="245" t="s">
        <v>205</v>
      </c>
      <c r="D28" s="237" t="s">
        <v>206</v>
      </c>
      <c r="E28" s="238">
        <v>1</v>
      </c>
      <c r="F28" s="239"/>
      <c r="G28" s="240">
        <f>ROUND(E28*F28,2)</f>
        <v>0</v>
      </c>
      <c r="H28" s="239"/>
      <c r="I28" s="240">
        <f>ROUND(E28*H28,2)</f>
        <v>0</v>
      </c>
      <c r="J28" s="239"/>
      <c r="K28" s="240">
        <f>ROUND(E28*J28,2)</f>
        <v>0</v>
      </c>
      <c r="L28" s="240">
        <v>21</v>
      </c>
      <c r="M28" s="240">
        <f>G28*(1+L28/100)</f>
        <v>0</v>
      </c>
      <c r="N28" s="238">
        <v>0</v>
      </c>
      <c r="O28" s="238">
        <f>ROUND(E28*N28,2)</f>
        <v>0</v>
      </c>
      <c r="P28" s="238">
        <v>0</v>
      </c>
      <c r="Q28" s="238">
        <f>ROUND(E28*P28,2)</f>
        <v>0</v>
      </c>
      <c r="R28" s="240"/>
      <c r="S28" s="240" t="s">
        <v>207</v>
      </c>
      <c r="T28" s="241" t="s">
        <v>173</v>
      </c>
      <c r="U28" s="225">
        <v>0</v>
      </c>
      <c r="V28" s="225">
        <f>ROUND(E28*U28,2)</f>
        <v>0</v>
      </c>
      <c r="W28" s="225"/>
      <c r="X28" s="225" t="s">
        <v>53</v>
      </c>
      <c r="Y28" s="225" t="s">
        <v>174</v>
      </c>
      <c r="Z28" s="214"/>
      <c r="AA28" s="214"/>
      <c r="AB28" s="214"/>
      <c r="AC28" s="214"/>
      <c r="AD28" s="214"/>
      <c r="AE28" s="214"/>
      <c r="AF28" s="214"/>
      <c r="AG28" s="214" t="s">
        <v>190</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x14ac:dyDescent="0.25">
      <c r="A29" s="3"/>
      <c r="B29" s="4"/>
      <c r="C29" s="247"/>
      <c r="D29" s="6"/>
      <c r="E29" s="3"/>
      <c r="F29" s="3"/>
      <c r="G29" s="3"/>
      <c r="H29" s="3"/>
      <c r="I29" s="3"/>
      <c r="J29" s="3"/>
      <c r="K29" s="3"/>
      <c r="L29" s="3"/>
      <c r="M29" s="3"/>
      <c r="N29" s="3"/>
      <c r="O29" s="3"/>
      <c r="P29" s="3"/>
      <c r="Q29" s="3"/>
      <c r="R29" s="3"/>
      <c r="S29" s="3"/>
      <c r="T29" s="3"/>
      <c r="U29" s="3"/>
      <c r="V29" s="3"/>
      <c r="W29" s="3"/>
      <c r="X29" s="3"/>
      <c r="Y29" s="3"/>
      <c r="AE29">
        <v>12</v>
      </c>
      <c r="AF29">
        <v>21</v>
      </c>
      <c r="AG29" t="s">
        <v>153</v>
      </c>
    </row>
    <row r="30" spans="1:60" x14ac:dyDescent="0.25">
      <c r="A30" s="217"/>
      <c r="B30" s="218" t="s">
        <v>29</v>
      </c>
      <c r="C30" s="248"/>
      <c r="D30" s="219"/>
      <c r="E30" s="220"/>
      <c r="F30" s="220"/>
      <c r="G30" s="234">
        <f>G8+G17</f>
        <v>0</v>
      </c>
      <c r="H30" s="3"/>
      <c r="I30" s="3"/>
      <c r="J30" s="3"/>
      <c r="K30" s="3"/>
      <c r="L30" s="3"/>
      <c r="M30" s="3"/>
      <c r="N30" s="3"/>
      <c r="O30" s="3"/>
      <c r="P30" s="3"/>
      <c r="Q30" s="3"/>
      <c r="R30" s="3"/>
      <c r="S30" s="3"/>
      <c r="T30" s="3"/>
      <c r="U30" s="3"/>
      <c r="V30" s="3"/>
      <c r="W30" s="3"/>
      <c r="X30" s="3"/>
      <c r="Y30" s="3"/>
      <c r="AE30">
        <f>SUMIF(L7:L28,AE29,G7:G28)</f>
        <v>0</v>
      </c>
      <c r="AF30">
        <f>SUMIF(L7:L28,AF29,G7:G28)</f>
        <v>0</v>
      </c>
      <c r="AG30" t="s">
        <v>208</v>
      </c>
    </row>
    <row r="31" spans="1:60" x14ac:dyDescent="0.25">
      <c r="C31" s="249"/>
      <c r="D31" s="10"/>
      <c r="AG31" t="s">
        <v>209</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6K+oOblwfsANIvcQfdgLNmowcks/rqlRgV6/cDVE4gWjGOuPudneqb4bJ+ioQdmrfulvLe2Km7y+vb0JfOwaiA==" saltValue="4Mt7tcTQ8RvQuJfmF0xZVQ==" spinCount="100000" sheet="1" formatRows="0"/>
  <mergeCells count="13">
    <mergeCell ref="C27:G27"/>
    <mergeCell ref="C14:G14"/>
    <mergeCell ref="C16:G16"/>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6270-BB11-4672-8F71-1632EF8BFAB5}">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210</v>
      </c>
      <c r="B1" s="199"/>
      <c r="C1" s="199"/>
      <c r="D1" s="199"/>
      <c r="E1" s="199"/>
      <c r="F1" s="199"/>
      <c r="G1" s="199"/>
      <c r="AG1" t="s">
        <v>139</v>
      </c>
    </row>
    <row r="2" spans="1:60" ht="25.05" customHeight="1" x14ac:dyDescent="0.25">
      <c r="A2" s="200" t="s">
        <v>7</v>
      </c>
      <c r="B2" s="49" t="s">
        <v>43</v>
      </c>
      <c r="C2" s="203" t="s">
        <v>44</v>
      </c>
      <c r="D2" s="201"/>
      <c r="E2" s="201"/>
      <c r="F2" s="201"/>
      <c r="G2" s="202"/>
      <c r="AG2" t="s">
        <v>140</v>
      </c>
    </row>
    <row r="3" spans="1:60" ht="25.05" customHeight="1" x14ac:dyDescent="0.25">
      <c r="A3" s="200" t="s">
        <v>8</v>
      </c>
      <c r="B3" s="49" t="s">
        <v>55</v>
      </c>
      <c r="C3" s="203" t="s">
        <v>56</v>
      </c>
      <c r="D3" s="201"/>
      <c r="E3" s="201"/>
      <c r="F3" s="201"/>
      <c r="G3" s="202"/>
      <c r="AC3" s="178" t="s">
        <v>140</v>
      </c>
      <c r="AG3" t="s">
        <v>143</v>
      </c>
    </row>
    <row r="4" spans="1:60" ht="25.05" customHeight="1" x14ac:dyDescent="0.25">
      <c r="A4" s="204" t="s">
        <v>9</v>
      </c>
      <c r="B4" s="205" t="s">
        <v>57</v>
      </c>
      <c r="C4" s="206" t="s">
        <v>58</v>
      </c>
      <c r="D4" s="207"/>
      <c r="E4" s="207"/>
      <c r="F4" s="207"/>
      <c r="G4" s="208"/>
      <c r="AG4" t="s">
        <v>144</v>
      </c>
    </row>
    <row r="5" spans="1:60" x14ac:dyDescent="0.25">
      <c r="D5" s="10"/>
    </row>
    <row r="6" spans="1:60" ht="39.6" x14ac:dyDescent="0.25">
      <c r="A6" s="210" t="s">
        <v>145</v>
      </c>
      <c r="B6" s="212" t="s">
        <v>146</v>
      </c>
      <c r="C6" s="212" t="s">
        <v>147</v>
      </c>
      <c r="D6" s="211" t="s">
        <v>148</v>
      </c>
      <c r="E6" s="210" t="s">
        <v>149</v>
      </c>
      <c r="F6" s="209" t="s">
        <v>150</v>
      </c>
      <c r="G6" s="210" t="s">
        <v>29</v>
      </c>
      <c r="H6" s="213" t="s">
        <v>30</v>
      </c>
      <c r="I6" s="213" t="s">
        <v>151</v>
      </c>
      <c r="J6" s="213" t="s">
        <v>31</v>
      </c>
      <c r="K6" s="213" t="s">
        <v>152</v>
      </c>
      <c r="L6" s="213" t="s">
        <v>153</v>
      </c>
      <c r="M6" s="213" t="s">
        <v>154</v>
      </c>
      <c r="N6" s="213" t="s">
        <v>155</v>
      </c>
      <c r="O6" s="213" t="s">
        <v>156</v>
      </c>
      <c r="P6" s="213" t="s">
        <v>157</v>
      </c>
      <c r="Q6" s="213" t="s">
        <v>158</v>
      </c>
      <c r="R6" s="213" t="s">
        <v>159</v>
      </c>
      <c r="S6" s="213" t="s">
        <v>160</v>
      </c>
      <c r="T6" s="213" t="s">
        <v>161</v>
      </c>
      <c r="U6" s="213" t="s">
        <v>162</v>
      </c>
      <c r="V6" s="213" t="s">
        <v>163</v>
      </c>
      <c r="W6" s="213" t="s">
        <v>164</v>
      </c>
      <c r="X6" s="213" t="s">
        <v>165</v>
      </c>
      <c r="Y6" s="213" t="s">
        <v>166</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28" t="s">
        <v>167</v>
      </c>
      <c r="B8" s="229" t="s">
        <v>115</v>
      </c>
      <c r="C8" s="244" t="s">
        <v>116</v>
      </c>
      <c r="D8" s="230"/>
      <c r="E8" s="231"/>
      <c r="F8" s="232"/>
      <c r="G8" s="232">
        <f>SUMIF(AG9:AG61,"&lt;&gt;NOR",G9:G61)</f>
        <v>0</v>
      </c>
      <c r="H8" s="232"/>
      <c r="I8" s="232">
        <f>SUM(I9:I61)</f>
        <v>0</v>
      </c>
      <c r="J8" s="232"/>
      <c r="K8" s="232">
        <f>SUM(K9:K61)</f>
        <v>0</v>
      </c>
      <c r="L8" s="232"/>
      <c r="M8" s="232">
        <f>SUM(M9:M61)</f>
        <v>0</v>
      </c>
      <c r="N8" s="231"/>
      <c r="O8" s="231">
        <f>SUM(O9:O61)</f>
        <v>19.32</v>
      </c>
      <c r="P8" s="231"/>
      <c r="Q8" s="231">
        <f>SUM(Q9:Q61)</f>
        <v>0</v>
      </c>
      <c r="R8" s="232"/>
      <c r="S8" s="232"/>
      <c r="T8" s="233"/>
      <c r="U8" s="227"/>
      <c r="V8" s="227">
        <f>SUM(V9:V61)</f>
        <v>208.01999999999998</v>
      </c>
      <c r="W8" s="227"/>
      <c r="X8" s="227"/>
      <c r="Y8" s="227"/>
      <c r="AG8" t="s">
        <v>168</v>
      </c>
    </row>
    <row r="9" spans="1:60" outlineLevel="1" x14ac:dyDescent="0.25">
      <c r="A9" s="235">
        <v>1</v>
      </c>
      <c r="B9" s="236" t="s">
        <v>211</v>
      </c>
      <c r="C9" s="245" t="s">
        <v>212</v>
      </c>
      <c r="D9" s="237" t="s">
        <v>213</v>
      </c>
      <c r="E9" s="238">
        <v>3687</v>
      </c>
      <c r="F9" s="239"/>
      <c r="G9" s="240">
        <f>ROUND(E9*F9,2)</f>
        <v>0</v>
      </c>
      <c r="H9" s="239"/>
      <c r="I9" s="240">
        <f>ROUND(E9*H9,2)</f>
        <v>0</v>
      </c>
      <c r="J9" s="239"/>
      <c r="K9" s="240">
        <f>ROUND(E9*J9,2)</f>
        <v>0</v>
      </c>
      <c r="L9" s="240">
        <v>21</v>
      </c>
      <c r="M9" s="240">
        <f>G9*(1+L9/100)</f>
        <v>0</v>
      </c>
      <c r="N9" s="238">
        <v>0</v>
      </c>
      <c r="O9" s="238">
        <f>ROUND(E9*N9,2)</f>
        <v>0</v>
      </c>
      <c r="P9" s="238">
        <v>0</v>
      </c>
      <c r="Q9" s="238">
        <f>ROUND(E9*P9,2)</f>
        <v>0</v>
      </c>
      <c r="R9" s="240" t="s">
        <v>214</v>
      </c>
      <c r="S9" s="240" t="s">
        <v>172</v>
      </c>
      <c r="T9" s="241" t="s">
        <v>172</v>
      </c>
      <c r="U9" s="225">
        <v>8.9999999999999993E-3</v>
      </c>
      <c r="V9" s="225">
        <f>ROUND(E9*U9,2)</f>
        <v>33.18</v>
      </c>
      <c r="W9" s="225"/>
      <c r="X9" s="225" t="s">
        <v>215</v>
      </c>
      <c r="Y9" s="225" t="s">
        <v>174</v>
      </c>
      <c r="Z9" s="214"/>
      <c r="AA9" s="214"/>
      <c r="AB9" s="214"/>
      <c r="AC9" s="214"/>
      <c r="AD9" s="214"/>
      <c r="AE9" s="214"/>
      <c r="AF9" s="214"/>
      <c r="AG9" s="214" t="s">
        <v>216</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5">
      <c r="A10" s="221"/>
      <c r="B10" s="222"/>
      <c r="C10" s="265" t="s">
        <v>217</v>
      </c>
      <c r="D10" s="254"/>
      <c r="E10" s="254"/>
      <c r="F10" s="254"/>
      <c r="G10" s="254"/>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218</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5">
      <c r="A11" s="221"/>
      <c r="B11" s="222"/>
      <c r="C11" s="266" t="s">
        <v>219</v>
      </c>
      <c r="D11" s="250"/>
      <c r="E11" s="251">
        <v>3687</v>
      </c>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220</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5">
      <c r="A12" s="235">
        <v>2</v>
      </c>
      <c r="B12" s="236" t="s">
        <v>221</v>
      </c>
      <c r="C12" s="245" t="s">
        <v>222</v>
      </c>
      <c r="D12" s="237" t="s">
        <v>223</v>
      </c>
      <c r="E12" s="238">
        <v>8.8800000000000008</v>
      </c>
      <c r="F12" s="239"/>
      <c r="G12" s="240">
        <f>ROUND(E12*F12,2)</f>
        <v>0</v>
      </c>
      <c r="H12" s="239"/>
      <c r="I12" s="240">
        <f>ROUND(E12*H12,2)</f>
        <v>0</v>
      </c>
      <c r="J12" s="239"/>
      <c r="K12" s="240">
        <f>ROUND(E12*J12,2)</f>
        <v>0</v>
      </c>
      <c r="L12" s="240">
        <v>21</v>
      </c>
      <c r="M12" s="240">
        <f>G12*(1+L12/100)</f>
        <v>0</v>
      </c>
      <c r="N12" s="238">
        <v>0</v>
      </c>
      <c r="O12" s="238">
        <f>ROUND(E12*N12,2)</f>
        <v>0</v>
      </c>
      <c r="P12" s="238">
        <v>0</v>
      </c>
      <c r="Q12" s="238">
        <f>ROUND(E12*P12,2)</f>
        <v>0</v>
      </c>
      <c r="R12" s="240" t="s">
        <v>224</v>
      </c>
      <c r="S12" s="240" t="s">
        <v>172</v>
      </c>
      <c r="T12" s="241" t="s">
        <v>172</v>
      </c>
      <c r="U12" s="225">
        <v>3.5329999999999999</v>
      </c>
      <c r="V12" s="225">
        <f>ROUND(E12*U12,2)</f>
        <v>31.37</v>
      </c>
      <c r="W12" s="225"/>
      <c r="X12" s="225" t="s">
        <v>215</v>
      </c>
      <c r="Y12" s="225" t="s">
        <v>174</v>
      </c>
      <c r="Z12" s="214"/>
      <c r="AA12" s="214"/>
      <c r="AB12" s="214"/>
      <c r="AC12" s="214"/>
      <c r="AD12" s="214"/>
      <c r="AE12" s="214"/>
      <c r="AF12" s="214"/>
      <c r="AG12" s="214" t="s">
        <v>216</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5">
      <c r="A13" s="221"/>
      <c r="B13" s="222"/>
      <c r="C13" s="265" t="s">
        <v>225</v>
      </c>
      <c r="D13" s="254"/>
      <c r="E13" s="254"/>
      <c r="F13" s="254"/>
      <c r="G13" s="254"/>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218</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5">
      <c r="A14" s="221"/>
      <c r="B14" s="222"/>
      <c r="C14" s="266" t="s">
        <v>226</v>
      </c>
      <c r="D14" s="250"/>
      <c r="E14" s="251"/>
      <c r="F14" s="225"/>
      <c r="G14" s="225"/>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220</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5">
      <c r="A15" s="221"/>
      <c r="B15" s="222"/>
      <c r="C15" s="266" t="s">
        <v>227</v>
      </c>
      <c r="D15" s="250"/>
      <c r="E15" s="251">
        <v>1.44</v>
      </c>
      <c r="F15" s="225"/>
      <c r="G15" s="225"/>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220</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5">
      <c r="A16" s="221"/>
      <c r="B16" s="222"/>
      <c r="C16" s="266" t="s">
        <v>228</v>
      </c>
      <c r="D16" s="250"/>
      <c r="E16" s="251">
        <v>0.72</v>
      </c>
      <c r="F16" s="225"/>
      <c r="G16" s="225"/>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220</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5">
      <c r="A17" s="221"/>
      <c r="B17" s="222"/>
      <c r="C17" s="266" t="s">
        <v>229</v>
      </c>
      <c r="D17" s="250"/>
      <c r="E17" s="251">
        <v>1.44</v>
      </c>
      <c r="F17" s="225"/>
      <c r="G17" s="225"/>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220</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5">
      <c r="A18" s="221"/>
      <c r="B18" s="222"/>
      <c r="C18" s="266" t="s">
        <v>230</v>
      </c>
      <c r="D18" s="250"/>
      <c r="E18" s="251">
        <v>2.88</v>
      </c>
      <c r="F18" s="225"/>
      <c r="G18" s="225"/>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220</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5">
      <c r="A19" s="221"/>
      <c r="B19" s="222"/>
      <c r="C19" s="266" t="s">
        <v>231</v>
      </c>
      <c r="D19" s="250"/>
      <c r="E19" s="251">
        <v>2.4</v>
      </c>
      <c r="F19" s="225"/>
      <c r="G19" s="225"/>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220</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5">
      <c r="A20" s="235">
        <v>3</v>
      </c>
      <c r="B20" s="236" t="s">
        <v>232</v>
      </c>
      <c r="C20" s="245" t="s">
        <v>233</v>
      </c>
      <c r="D20" s="237" t="s">
        <v>223</v>
      </c>
      <c r="E20" s="238">
        <v>8.8800000000000008</v>
      </c>
      <c r="F20" s="239"/>
      <c r="G20" s="240">
        <f>ROUND(E20*F20,2)</f>
        <v>0</v>
      </c>
      <c r="H20" s="239"/>
      <c r="I20" s="240">
        <f>ROUND(E20*H20,2)</f>
        <v>0</v>
      </c>
      <c r="J20" s="239"/>
      <c r="K20" s="240">
        <f>ROUND(E20*J20,2)</f>
        <v>0</v>
      </c>
      <c r="L20" s="240">
        <v>21</v>
      </c>
      <c r="M20" s="240">
        <f>G20*(1+L20/100)</f>
        <v>0</v>
      </c>
      <c r="N20" s="238">
        <v>0</v>
      </c>
      <c r="O20" s="238">
        <f>ROUND(E20*N20,2)</f>
        <v>0</v>
      </c>
      <c r="P20" s="238">
        <v>0</v>
      </c>
      <c r="Q20" s="238">
        <f>ROUND(E20*P20,2)</f>
        <v>0</v>
      </c>
      <c r="R20" s="240" t="s">
        <v>224</v>
      </c>
      <c r="S20" s="240" t="s">
        <v>172</v>
      </c>
      <c r="T20" s="241" t="s">
        <v>172</v>
      </c>
      <c r="U20" s="225">
        <v>0.66800000000000004</v>
      </c>
      <c r="V20" s="225">
        <f>ROUND(E20*U20,2)</f>
        <v>5.93</v>
      </c>
      <c r="W20" s="225"/>
      <c r="X20" s="225" t="s">
        <v>215</v>
      </c>
      <c r="Y20" s="225" t="s">
        <v>174</v>
      </c>
      <c r="Z20" s="214"/>
      <c r="AA20" s="214"/>
      <c r="AB20" s="214"/>
      <c r="AC20" s="214"/>
      <c r="AD20" s="214"/>
      <c r="AE20" s="214"/>
      <c r="AF20" s="214"/>
      <c r="AG20" s="214" t="s">
        <v>216</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5">
      <c r="A21" s="221"/>
      <c r="B21" s="222"/>
      <c r="C21" s="265" t="s">
        <v>234</v>
      </c>
      <c r="D21" s="254"/>
      <c r="E21" s="254"/>
      <c r="F21" s="254"/>
      <c r="G21" s="254"/>
      <c r="H21" s="225"/>
      <c r="I21" s="225"/>
      <c r="J21" s="225"/>
      <c r="K21" s="225"/>
      <c r="L21" s="225"/>
      <c r="M21" s="225"/>
      <c r="N21" s="224"/>
      <c r="O21" s="224"/>
      <c r="P21" s="224"/>
      <c r="Q21" s="224"/>
      <c r="R21" s="225"/>
      <c r="S21" s="225"/>
      <c r="T21" s="225"/>
      <c r="U21" s="225"/>
      <c r="V21" s="225"/>
      <c r="W21" s="225"/>
      <c r="X21" s="225"/>
      <c r="Y21" s="225"/>
      <c r="Z21" s="214"/>
      <c r="AA21" s="214"/>
      <c r="AB21" s="214"/>
      <c r="AC21" s="214"/>
      <c r="AD21" s="214"/>
      <c r="AE21" s="214"/>
      <c r="AF21" s="214"/>
      <c r="AG21" s="214" t="s">
        <v>218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5">
      <c r="A22" s="221"/>
      <c r="B22" s="222"/>
      <c r="C22" s="266" t="s">
        <v>235</v>
      </c>
      <c r="D22" s="250"/>
      <c r="E22" s="251">
        <v>8.8800000000000008</v>
      </c>
      <c r="F22" s="225"/>
      <c r="G22" s="225"/>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220</v>
      </c>
      <c r="AH22" s="214">
        <v>5</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0.399999999999999" outlineLevel="1" x14ac:dyDescent="0.25">
      <c r="A23" s="235">
        <v>4</v>
      </c>
      <c r="B23" s="236" t="s">
        <v>236</v>
      </c>
      <c r="C23" s="245" t="s">
        <v>237</v>
      </c>
      <c r="D23" s="237" t="s">
        <v>223</v>
      </c>
      <c r="E23" s="238">
        <v>35.520000000000003</v>
      </c>
      <c r="F23" s="239"/>
      <c r="G23" s="240">
        <f>ROUND(E23*F23,2)</f>
        <v>0</v>
      </c>
      <c r="H23" s="239"/>
      <c r="I23" s="240">
        <f>ROUND(E23*H23,2)</f>
        <v>0</v>
      </c>
      <c r="J23" s="239"/>
      <c r="K23" s="240">
        <f>ROUND(E23*J23,2)</f>
        <v>0</v>
      </c>
      <c r="L23" s="240">
        <v>21</v>
      </c>
      <c r="M23" s="240">
        <f>G23*(1+L23/100)</f>
        <v>0</v>
      </c>
      <c r="N23" s="238">
        <v>0</v>
      </c>
      <c r="O23" s="238">
        <f>ROUND(E23*N23,2)</f>
        <v>0</v>
      </c>
      <c r="P23" s="238">
        <v>0</v>
      </c>
      <c r="Q23" s="238">
        <f>ROUND(E23*P23,2)</f>
        <v>0</v>
      </c>
      <c r="R23" s="240" t="s">
        <v>224</v>
      </c>
      <c r="S23" s="240" t="s">
        <v>172</v>
      </c>
      <c r="T23" s="241" t="s">
        <v>172</v>
      </c>
      <c r="U23" s="225">
        <v>0.59099999999999997</v>
      </c>
      <c r="V23" s="225">
        <f>ROUND(E23*U23,2)</f>
        <v>20.99</v>
      </c>
      <c r="W23" s="225"/>
      <c r="X23" s="225" t="s">
        <v>215</v>
      </c>
      <c r="Y23" s="225" t="s">
        <v>174</v>
      </c>
      <c r="Z23" s="214"/>
      <c r="AA23" s="214"/>
      <c r="AB23" s="214"/>
      <c r="AC23" s="214"/>
      <c r="AD23" s="214"/>
      <c r="AE23" s="214"/>
      <c r="AF23" s="214"/>
      <c r="AG23" s="214" t="s">
        <v>216</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5">
      <c r="A24" s="221"/>
      <c r="B24" s="222"/>
      <c r="C24" s="265" t="s">
        <v>234</v>
      </c>
      <c r="D24" s="254"/>
      <c r="E24" s="254"/>
      <c r="F24" s="254"/>
      <c r="G24" s="254"/>
      <c r="H24" s="225"/>
      <c r="I24" s="225"/>
      <c r="J24" s="225"/>
      <c r="K24" s="225"/>
      <c r="L24" s="225"/>
      <c r="M24" s="225"/>
      <c r="N24" s="224"/>
      <c r="O24" s="224"/>
      <c r="P24" s="224"/>
      <c r="Q24" s="224"/>
      <c r="R24" s="225"/>
      <c r="S24" s="225"/>
      <c r="T24" s="225"/>
      <c r="U24" s="225"/>
      <c r="V24" s="225"/>
      <c r="W24" s="225"/>
      <c r="X24" s="225"/>
      <c r="Y24" s="225"/>
      <c r="Z24" s="214"/>
      <c r="AA24" s="214"/>
      <c r="AB24" s="214"/>
      <c r="AC24" s="214"/>
      <c r="AD24" s="214"/>
      <c r="AE24" s="214"/>
      <c r="AF24" s="214"/>
      <c r="AG24" s="214" t="s">
        <v>218</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5">
      <c r="A25" s="221"/>
      <c r="B25" s="222"/>
      <c r="C25" s="266" t="s">
        <v>238</v>
      </c>
      <c r="D25" s="250"/>
      <c r="E25" s="251">
        <v>35.520000000000003</v>
      </c>
      <c r="F25" s="225"/>
      <c r="G25" s="225"/>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220</v>
      </c>
      <c r="AH25" s="214">
        <v>5</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5">
      <c r="A26" s="235">
        <v>5</v>
      </c>
      <c r="B26" s="236" t="s">
        <v>239</v>
      </c>
      <c r="C26" s="245" t="s">
        <v>240</v>
      </c>
      <c r="D26" s="237" t="s">
        <v>213</v>
      </c>
      <c r="E26" s="238">
        <v>88.8</v>
      </c>
      <c r="F26" s="239"/>
      <c r="G26" s="240">
        <f>ROUND(E26*F26,2)</f>
        <v>0</v>
      </c>
      <c r="H26" s="239"/>
      <c r="I26" s="240">
        <f>ROUND(E26*H26,2)</f>
        <v>0</v>
      </c>
      <c r="J26" s="239"/>
      <c r="K26" s="240">
        <f>ROUND(E26*J26,2)</f>
        <v>0</v>
      </c>
      <c r="L26" s="240">
        <v>21</v>
      </c>
      <c r="M26" s="240">
        <f>G26*(1+L26/100)</f>
        <v>0</v>
      </c>
      <c r="N26" s="238">
        <v>0</v>
      </c>
      <c r="O26" s="238">
        <f>ROUND(E26*N26,2)</f>
        <v>0</v>
      </c>
      <c r="P26" s="238">
        <v>0</v>
      </c>
      <c r="Q26" s="238">
        <f>ROUND(E26*P26,2)</f>
        <v>0</v>
      </c>
      <c r="R26" s="240" t="s">
        <v>224</v>
      </c>
      <c r="S26" s="240" t="s">
        <v>172</v>
      </c>
      <c r="T26" s="241" t="s">
        <v>172</v>
      </c>
      <c r="U26" s="225">
        <v>0.13</v>
      </c>
      <c r="V26" s="225">
        <f>ROUND(E26*U26,2)</f>
        <v>11.54</v>
      </c>
      <c r="W26" s="225"/>
      <c r="X26" s="225" t="s">
        <v>215</v>
      </c>
      <c r="Y26" s="225" t="s">
        <v>174</v>
      </c>
      <c r="Z26" s="214"/>
      <c r="AA26" s="214"/>
      <c r="AB26" s="214"/>
      <c r="AC26" s="214"/>
      <c r="AD26" s="214"/>
      <c r="AE26" s="214"/>
      <c r="AF26" s="214"/>
      <c r="AG26" s="214" t="s">
        <v>216</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5">
      <c r="A27" s="221"/>
      <c r="B27" s="222"/>
      <c r="C27" s="265" t="s">
        <v>241</v>
      </c>
      <c r="D27" s="254"/>
      <c r="E27" s="254"/>
      <c r="F27" s="254"/>
      <c r="G27" s="254"/>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218</v>
      </c>
      <c r="AH27" s="214"/>
      <c r="AI27" s="214"/>
      <c r="AJ27" s="214"/>
      <c r="AK27" s="214"/>
      <c r="AL27" s="214"/>
      <c r="AM27" s="214"/>
      <c r="AN27" s="214"/>
      <c r="AO27" s="214"/>
      <c r="AP27" s="214"/>
      <c r="AQ27" s="214"/>
      <c r="AR27" s="214"/>
      <c r="AS27" s="214"/>
      <c r="AT27" s="214"/>
      <c r="AU27" s="214"/>
      <c r="AV27" s="214"/>
      <c r="AW27" s="214"/>
      <c r="AX27" s="214"/>
      <c r="AY27" s="214"/>
      <c r="AZ27" s="214"/>
      <c r="BA27" s="242" t="str">
        <f>C27</f>
        <v>s případným nutným přemístěním hromad nebo dočasných skládek na místo potřeby ze vzdálenosti do 30 m, v rovině nebo ve svahu do 1 : 5,</v>
      </c>
      <c r="BB27" s="214"/>
      <c r="BC27" s="214"/>
      <c r="BD27" s="214"/>
      <c r="BE27" s="214"/>
      <c r="BF27" s="214"/>
      <c r="BG27" s="214"/>
      <c r="BH27" s="214"/>
    </row>
    <row r="28" spans="1:60" outlineLevel="2" x14ac:dyDescent="0.25">
      <c r="A28" s="221"/>
      <c r="B28" s="222"/>
      <c r="C28" s="266" t="s">
        <v>242</v>
      </c>
      <c r="D28" s="250"/>
      <c r="E28" s="251">
        <v>88.8</v>
      </c>
      <c r="F28" s="225"/>
      <c r="G28" s="225"/>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220</v>
      </c>
      <c r="AH28" s="214">
        <v>5</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5">
      <c r="A29" s="235">
        <v>6</v>
      </c>
      <c r="B29" s="236" t="s">
        <v>243</v>
      </c>
      <c r="C29" s="245" t="s">
        <v>244</v>
      </c>
      <c r="D29" s="237" t="s">
        <v>245</v>
      </c>
      <c r="E29" s="238">
        <v>0.36870000000000003</v>
      </c>
      <c r="F29" s="239"/>
      <c r="G29" s="240">
        <f>ROUND(E29*F29,2)</f>
        <v>0</v>
      </c>
      <c r="H29" s="239"/>
      <c r="I29" s="240">
        <f>ROUND(E29*H29,2)</f>
        <v>0</v>
      </c>
      <c r="J29" s="239"/>
      <c r="K29" s="240">
        <f>ROUND(E29*J29,2)</f>
        <v>0</v>
      </c>
      <c r="L29" s="240">
        <v>21</v>
      </c>
      <c r="M29" s="240">
        <f>G29*(1+L29/100)</f>
        <v>0</v>
      </c>
      <c r="N29" s="238">
        <v>0</v>
      </c>
      <c r="O29" s="238">
        <f>ROUND(E29*N29,2)</f>
        <v>0</v>
      </c>
      <c r="P29" s="238">
        <v>0</v>
      </c>
      <c r="Q29" s="238">
        <f>ROUND(E29*P29,2)</f>
        <v>0</v>
      </c>
      <c r="R29" s="240" t="s">
        <v>214</v>
      </c>
      <c r="S29" s="240" t="s">
        <v>172</v>
      </c>
      <c r="T29" s="241" t="s">
        <v>172</v>
      </c>
      <c r="U29" s="225">
        <v>25.151</v>
      </c>
      <c r="V29" s="225">
        <f>ROUND(E29*U29,2)</f>
        <v>9.27</v>
      </c>
      <c r="W29" s="225"/>
      <c r="X29" s="225" t="s">
        <v>215</v>
      </c>
      <c r="Y29" s="225" t="s">
        <v>174</v>
      </c>
      <c r="Z29" s="214"/>
      <c r="AA29" s="214"/>
      <c r="AB29" s="214"/>
      <c r="AC29" s="214"/>
      <c r="AD29" s="214"/>
      <c r="AE29" s="214"/>
      <c r="AF29" s="214"/>
      <c r="AG29" s="214" t="s">
        <v>216</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5">
      <c r="A30" s="221"/>
      <c r="B30" s="222"/>
      <c r="C30" s="266" t="s">
        <v>246</v>
      </c>
      <c r="D30" s="250"/>
      <c r="E30" s="251">
        <v>0.36870000000000003</v>
      </c>
      <c r="F30" s="225"/>
      <c r="G30" s="225"/>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220</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5">
      <c r="A31" s="235">
        <v>7</v>
      </c>
      <c r="B31" s="236" t="s">
        <v>247</v>
      </c>
      <c r="C31" s="245" t="s">
        <v>248</v>
      </c>
      <c r="D31" s="237" t="s">
        <v>249</v>
      </c>
      <c r="E31" s="238">
        <v>3</v>
      </c>
      <c r="F31" s="239"/>
      <c r="G31" s="240">
        <f>ROUND(E31*F31,2)</f>
        <v>0</v>
      </c>
      <c r="H31" s="239"/>
      <c r="I31" s="240">
        <f>ROUND(E31*H31,2)</f>
        <v>0</v>
      </c>
      <c r="J31" s="239"/>
      <c r="K31" s="240">
        <f>ROUND(E31*J31,2)</f>
        <v>0</v>
      </c>
      <c r="L31" s="240">
        <v>21</v>
      </c>
      <c r="M31" s="240">
        <f>G31*(1+L31/100)</f>
        <v>0</v>
      </c>
      <c r="N31" s="238">
        <v>4.4999999999999999E-4</v>
      </c>
      <c r="O31" s="238">
        <f>ROUND(E31*N31,2)</f>
        <v>0</v>
      </c>
      <c r="P31" s="238">
        <v>0</v>
      </c>
      <c r="Q31" s="238">
        <f>ROUND(E31*P31,2)</f>
        <v>0</v>
      </c>
      <c r="R31" s="240" t="s">
        <v>214</v>
      </c>
      <c r="S31" s="240" t="s">
        <v>172</v>
      </c>
      <c r="T31" s="241" t="s">
        <v>172</v>
      </c>
      <c r="U31" s="225">
        <v>0.57099999999999995</v>
      </c>
      <c r="V31" s="225">
        <f>ROUND(E31*U31,2)</f>
        <v>1.71</v>
      </c>
      <c r="W31" s="225"/>
      <c r="X31" s="225" t="s">
        <v>215</v>
      </c>
      <c r="Y31" s="225" t="s">
        <v>174</v>
      </c>
      <c r="Z31" s="214"/>
      <c r="AA31" s="214"/>
      <c r="AB31" s="214"/>
      <c r="AC31" s="214"/>
      <c r="AD31" s="214"/>
      <c r="AE31" s="214"/>
      <c r="AF31" s="214"/>
      <c r="AG31" s="214" t="s">
        <v>216</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5">
      <c r="A32" s="221"/>
      <c r="B32" s="222"/>
      <c r="C32" s="265" t="s">
        <v>250</v>
      </c>
      <c r="D32" s="254"/>
      <c r="E32" s="254"/>
      <c r="F32" s="254"/>
      <c r="G32" s="254"/>
      <c r="H32" s="225"/>
      <c r="I32" s="225"/>
      <c r="J32" s="225"/>
      <c r="K32" s="225"/>
      <c r="L32" s="225"/>
      <c r="M32" s="225"/>
      <c r="N32" s="224"/>
      <c r="O32" s="224"/>
      <c r="P32" s="224"/>
      <c r="Q32" s="224"/>
      <c r="R32" s="225"/>
      <c r="S32" s="225"/>
      <c r="T32" s="225"/>
      <c r="U32" s="225"/>
      <c r="V32" s="225"/>
      <c r="W32" s="225"/>
      <c r="X32" s="225"/>
      <c r="Y32" s="225"/>
      <c r="Z32" s="214"/>
      <c r="AA32" s="214"/>
      <c r="AB32" s="214"/>
      <c r="AC32" s="214"/>
      <c r="AD32" s="214"/>
      <c r="AE32" s="214"/>
      <c r="AF32" s="214"/>
      <c r="AG32" s="214" t="s">
        <v>218</v>
      </c>
      <c r="AH32" s="214"/>
      <c r="AI32" s="214"/>
      <c r="AJ32" s="214"/>
      <c r="AK32" s="214"/>
      <c r="AL32" s="214"/>
      <c r="AM32" s="214"/>
      <c r="AN32" s="214"/>
      <c r="AO32" s="214"/>
      <c r="AP32" s="214"/>
      <c r="AQ32" s="214"/>
      <c r="AR32" s="214"/>
      <c r="AS32" s="214"/>
      <c r="AT32" s="214"/>
      <c r="AU32" s="214"/>
      <c r="AV32" s="214"/>
      <c r="AW32" s="214"/>
      <c r="AX32" s="214"/>
      <c r="AY32" s="214"/>
      <c r="AZ32" s="214"/>
      <c r="BA32" s="242" t="str">
        <f>C32</f>
        <v>třemi a více kůly, s ochranou proti poškození v místě vzepření, (příloha č. 8) při  průměru kůlů do 10 cm,</v>
      </c>
      <c r="BB32" s="214"/>
      <c r="BC32" s="214"/>
      <c r="BD32" s="214"/>
      <c r="BE32" s="214"/>
      <c r="BF32" s="214"/>
      <c r="BG32" s="214"/>
      <c r="BH32" s="214"/>
    </row>
    <row r="33" spans="1:60" outlineLevel="2" x14ac:dyDescent="0.25">
      <c r="A33" s="221"/>
      <c r="B33" s="222"/>
      <c r="C33" s="266" t="s">
        <v>251</v>
      </c>
      <c r="D33" s="250"/>
      <c r="E33" s="251">
        <v>3</v>
      </c>
      <c r="F33" s="225"/>
      <c r="G33" s="225"/>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220</v>
      </c>
      <c r="AH33" s="214">
        <v>5</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5">
      <c r="A34" s="235">
        <v>8</v>
      </c>
      <c r="B34" s="236" t="s">
        <v>252</v>
      </c>
      <c r="C34" s="245" t="s">
        <v>253</v>
      </c>
      <c r="D34" s="237" t="s">
        <v>213</v>
      </c>
      <c r="E34" s="238">
        <v>3</v>
      </c>
      <c r="F34" s="239"/>
      <c r="G34" s="240">
        <f>ROUND(E34*F34,2)</f>
        <v>0</v>
      </c>
      <c r="H34" s="239"/>
      <c r="I34" s="240">
        <f>ROUND(E34*H34,2)</f>
        <v>0</v>
      </c>
      <c r="J34" s="239"/>
      <c r="K34" s="240">
        <f>ROUND(E34*J34,2)</f>
        <v>0</v>
      </c>
      <c r="L34" s="240">
        <v>21</v>
      </c>
      <c r="M34" s="240">
        <f>G34*(1+L34/100)</f>
        <v>0</v>
      </c>
      <c r="N34" s="238">
        <v>2.4000000000000001E-4</v>
      </c>
      <c r="O34" s="238">
        <f>ROUND(E34*N34,2)</f>
        <v>0</v>
      </c>
      <c r="P34" s="238">
        <v>0</v>
      </c>
      <c r="Q34" s="238">
        <f>ROUND(E34*P34,2)</f>
        <v>0</v>
      </c>
      <c r="R34" s="240" t="s">
        <v>214</v>
      </c>
      <c r="S34" s="240" t="s">
        <v>172</v>
      </c>
      <c r="T34" s="241" t="s">
        <v>172</v>
      </c>
      <c r="U34" s="225">
        <v>0.127</v>
      </c>
      <c r="V34" s="225">
        <f>ROUND(E34*U34,2)</f>
        <v>0.38</v>
      </c>
      <c r="W34" s="225"/>
      <c r="X34" s="225" t="s">
        <v>215</v>
      </c>
      <c r="Y34" s="225" t="s">
        <v>174</v>
      </c>
      <c r="Z34" s="214"/>
      <c r="AA34" s="214"/>
      <c r="AB34" s="214"/>
      <c r="AC34" s="214"/>
      <c r="AD34" s="214"/>
      <c r="AE34" s="214"/>
      <c r="AF34" s="214"/>
      <c r="AG34" s="214" t="s">
        <v>216</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5">
      <c r="A35" s="221"/>
      <c r="B35" s="222"/>
      <c r="C35" s="265" t="s">
        <v>254</v>
      </c>
      <c r="D35" s="254"/>
      <c r="E35" s="254"/>
      <c r="F35" s="254"/>
      <c r="G35" s="254"/>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218</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5">
      <c r="A36" s="221"/>
      <c r="B36" s="222"/>
      <c r="C36" s="266" t="s">
        <v>255</v>
      </c>
      <c r="D36" s="250"/>
      <c r="E36" s="251">
        <v>3</v>
      </c>
      <c r="F36" s="225"/>
      <c r="G36" s="225"/>
      <c r="H36" s="225"/>
      <c r="I36" s="225"/>
      <c r="J36" s="225"/>
      <c r="K36" s="225"/>
      <c r="L36" s="225"/>
      <c r="M36" s="225"/>
      <c r="N36" s="224"/>
      <c r="O36" s="224"/>
      <c r="P36" s="224"/>
      <c r="Q36" s="224"/>
      <c r="R36" s="225"/>
      <c r="S36" s="225"/>
      <c r="T36" s="225"/>
      <c r="U36" s="225"/>
      <c r="V36" s="225"/>
      <c r="W36" s="225"/>
      <c r="X36" s="225"/>
      <c r="Y36" s="225"/>
      <c r="Z36" s="214"/>
      <c r="AA36" s="214"/>
      <c r="AB36" s="214"/>
      <c r="AC36" s="214"/>
      <c r="AD36" s="214"/>
      <c r="AE36" s="214"/>
      <c r="AF36" s="214"/>
      <c r="AG36" s="214" t="s">
        <v>220</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5">
      <c r="A37" s="235">
        <v>9</v>
      </c>
      <c r="B37" s="236" t="s">
        <v>256</v>
      </c>
      <c r="C37" s="245" t="s">
        <v>257</v>
      </c>
      <c r="D37" s="237" t="s">
        <v>249</v>
      </c>
      <c r="E37" s="238">
        <v>70</v>
      </c>
      <c r="F37" s="239"/>
      <c r="G37" s="240">
        <f>ROUND(E37*F37,2)</f>
        <v>0</v>
      </c>
      <c r="H37" s="239"/>
      <c r="I37" s="240">
        <f>ROUND(E37*H37,2)</f>
        <v>0</v>
      </c>
      <c r="J37" s="239"/>
      <c r="K37" s="240">
        <f>ROUND(E37*J37,2)</f>
        <v>0</v>
      </c>
      <c r="L37" s="240">
        <v>21</v>
      </c>
      <c r="M37" s="240">
        <f>G37*(1+L37/100)</f>
        <v>0</v>
      </c>
      <c r="N37" s="238">
        <v>0</v>
      </c>
      <c r="O37" s="238">
        <f>ROUND(E37*N37,2)</f>
        <v>0</v>
      </c>
      <c r="P37" s="238">
        <v>0</v>
      </c>
      <c r="Q37" s="238">
        <f>ROUND(E37*P37,2)</f>
        <v>0</v>
      </c>
      <c r="R37" s="240" t="s">
        <v>214</v>
      </c>
      <c r="S37" s="240" t="s">
        <v>172</v>
      </c>
      <c r="T37" s="241" t="s">
        <v>172</v>
      </c>
      <c r="U37" s="225">
        <v>0.187</v>
      </c>
      <c r="V37" s="225">
        <f>ROUND(E37*U37,2)</f>
        <v>13.09</v>
      </c>
      <c r="W37" s="225"/>
      <c r="X37" s="225" t="s">
        <v>215</v>
      </c>
      <c r="Y37" s="225" t="s">
        <v>174</v>
      </c>
      <c r="Z37" s="214"/>
      <c r="AA37" s="214"/>
      <c r="AB37" s="214"/>
      <c r="AC37" s="214"/>
      <c r="AD37" s="214"/>
      <c r="AE37" s="214"/>
      <c r="AF37" s="214"/>
      <c r="AG37" s="214" t="s">
        <v>216</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5">
      <c r="A38" s="221"/>
      <c r="B38" s="222"/>
      <c r="C38" s="265" t="s">
        <v>258</v>
      </c>
      <c r="D38" s="254"/>
      <c r="E38" s="254"/>
      <c r="F38" s="254"/>
      <c r="G38" s="254"/>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218</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5">
      <c r="A39" s="221"/>
      <c r="B39" s="222"/>
      <c r="C39" s="266" t="s">
        <v>259</v>
      </c>
      <c r="D39" s="250"/>
      <c r="E39" s="251">
        <v>70</v>
      </c>
      <c r="F39" s="225"/>
      <c r="G39" s="225"/>
      <c r="H39" s="225"/>
      <c r="I39" s="225"/>
      <c r="J39" s="225"/>
      <c r="K39" s="225"/>
      <c r="L39" s="225"/>
      <c r="M39" s="225"/>
      <c r="N39" s="224"/>
      <c r="O39" s="224"/>
      <c r="P39" s="224"/>
      <c r="Q39" s="224"/>
      <c r="R39" s="225"/>
      <c r="S39" s="225"/>
      <c r="T39" s="225"/>
      <c r="U39" s="225"/>
      <c r="V39" s="225"/>
      <c r="W39" s="225"/>
      <c r="X39" s="225"/>
      <c r="Y39" s="225"/>
      <c r="Z39" s="214"/>
      <c r="AA39" s="214"/>
      <c r="AB39" s="214"/>
      <c r="AC39" s="214"/>
      <c r="AD39" s="214"/>
      <c r="AE39" s="214"/>
      <c r="AF39" s="214"/>
      <c r="AG39" s="214" t="s">
        <v>220</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5">
      <c r="A40" s="235">
        <v>10</v>
      </c>
      <c r="B40" s="236" t="s">
        <v>260</v>
      </c>
      <c r="C40" s="245" t="s">
        <v>261</v>
      </c>
      <c r="D40" s="237" t="s">
        <v>213</v>
      </c>
      <c r="E40" s="238">
        <v>214</v>
      </c>
      <c r="F40" s="239"/>
      <c r="G40" s="240">
        <f>ROUND(E40*F40,2)</f>
        <v>0</v>
      </c>
      <c r="H40" s="239"/>
      <c r="I40" s="240">
        <f>ROUND(E40*H40,2)</f>
        <v>0</v>
      </c>
      <c r="J40" s="239"/>
      <c r="K40" s="240">
        <f>ROUND(E40*J40,2)</f>
        <v>0</v>
      </c>
      <c r="L40" s="240">
        <v>21</v>
      </c>
      <c r="M40" s="240">
        <f>G40*(1+L40/100)</f>
        <v>0</v>
      </c>
      <c r="N40" s="238">
        <v>0</v>
      </c>
      <c r="O40" s="238">
        <f>ROUND(E40*N40,2)</f>
        <v>0</v>
      </c>
      <c r="P40" s="238">
        <v>0</v>
      </c>
      <c r="Q40" s="238">
        <f>ROUND(E40*P40,2)</f>
        <v>0</v>
      </c>
      <c r="R40" s="240" t="s">
        <v>214</v>
      </c>
      <c r="S40" s="240" t="s">
        <v>172</v>
      </c>
      <c r="T40" s="241" t="s">
        <v>172</v>
      </c>
      <c r="U40" s="225">
        <v>0.15</v>
      </c>
      <c r="V40" s="225">
        <f>ROUND(E40*U40,2)</f>
        <v>32.1</v>
      </c>
      <c r="W40" s="225"/>
      <c r="X40" s="225" t="s">
        <v>215</v>
      </c>
      <c r="Y40" s="225" t="s">
        <v>174</v>
      </c>
      <c r="Z40" s="214"/>
      <c r="AA40" s="214"/>
      <c r="AB40" s="214"/>
      <c r="AC40" s="214"/>
      <c r="AD40" s="214"/>
      <c r="AE40" s="214"/>
      <c r="AF40" s="214"/>
      <c r="AG40" s="214" t="s">
        <v>216</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5">
      <c r="A41" s="221"/>
      <c r="B41" s="222"/>
      <c r="C41" s="265" t="s">
        <v>262</v>
      </c>
      <c r="D41" s="254"/>
      <c r="E41" s="254"/>
      <c r="F41" s="254"/>
      <c r="G41" s="254"/>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218</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5">
      <c r="A42" s="221"/>
      <c r="B42" s="222"/>
      <c r="C42" s="266" t="s">
        <v>263</v>
      </c>
      <c r="D42" s="250"/>
      <c r="E42" s="251"/>
      <c r="F42" s="225"/>
      <c r="G42" s="225"/>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220</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5">
      <c r="A43" s="221"/>
      <c r="B43" s="222"/>
      <c r="C43" s="266" t="s">
        <v>264</v>
      </c>
      <c r="D43" s="250"/>
      <c r="E43" s="251">
        <v>214</v>
      </c>
      <c r="F43" s="225"/>
      <c r="G43" s="225"/>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220</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5">
      <c r="A44" s="235">
        <v>11</v>
      </c>
      <c r="B44" s="236" t="s">
        <v>265</v>
      </c>
      <c r="C44" s="245" t="s">
        <v>266</v>
      </c>
      <c r="D44" s="237" t="s">
        <v>213</v>
      </c>
      <c r="E44" s="238">
        <v>3687</v>
      </c>
      <c r="F44" s="239"/>
      <c r="G44" s="240">
        <f>ROUND(E44*F44,2)</f>
        <v>0</v>
      </c>
      <c r="H44" s="239"/>
      <c r="I44" s="240">
        <f>ROUND(E44*H44,2)</f>
        <v>0</v>
      </c>
      <c r="J44" s="239"/>
      <c r="K44" s="240">
        <f>ROUND(E44*J44,2)</f>
        <v>0</v>
      </c>
      <c r="L44" s="240">
        <v>21</v>
      </c>
      <c r="M44" s="240">
        <f>G44*(1+L44/100)</f>
        <v>0</v>
      </c>
      <c r="N44" s="238">
        <v>0</v>
      </c>
      <c r="O44" s="238">
        <f>ROUND(E44*N44,2)</f>
        <v>0</v>
      </c>
      <c r="P44" s="238">
        <v>0</v>
      </c>
      <c r="Q44" s="238">
        <f>ROUND(E44*P44,2)</f>
        <v>0</v>
      </c>
      <c r="R44" s="240" t="s">
        <v>214</v>
      </c>
      <c r="S44" s="240" t="s">
        <v>172</v>
      </c>
      <c r="T44" s="241" t="s">
        <v>172</v>
      </c>
      <c r="U44" s="225">
        <v>2E-3</v>
      </c>
      <c r="V44" s="225">
        <f>ROUND(E44*U44,2)</f>
        <v>7.37</v>
      </c>
      <c r="W44" s="225"/>
      <c r="X44" s="225" t="s">
        <v>215</v>
      </c>
      <c r="Y44" s="225" t="s">
        <v>174</v>
      </c>
      <c r="Z44" s="214"/>
      <c r="AA44" s="214"/>
      <c r="AB44" s="214"/>
      <c r="AC44" s="214"/>
      <c r="AD44" s="214"/>
      <c r="AE44" s="214"/>
      <c r="AF44" s="214"/>
      <c r="AG44" s="214" t="s">
        <v>216</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5">
      <c r="A45" s="221"/>
      <c r="B45" s="222"/>
      <c r="C45" s="266" t="s">
        <v>267</v>
      </c>
      <c r="D45" s="250"/>
      <c r="E45" s="251">
        <v>3687</v>
      </c>
      <c r="F45" s="225"/>
      <c r="G45" s="225"/>
      <c r="H45" s="225"/>
      <c r="I45" s="225"/>
      <c r="J45" s="225"/>
      <c r="K45" s="225"/>
      <c r="L45" s="225"/>
      <c r="M45" s="225"/>
      <c r="N45" s="224"/>
      <c r="O45" s="224"/>
      <c r="P45" s="224"/>
      <c r="Q45" s="224"/>
      <c r="R45" s="225"/>
      <c r="S45" s="225"/>
      <c r="T45" s="225"/>
      <c r="U45" s="225"/>
      <c r="V45" s="225"/>
      <c r="W45" s="225"/>
      <c r="X45" s="225"/>
      <c r="Y45" s="225"/>
      <c r="Z45" s="214"/>
      <c r="AA45" s="214"/>
      <c r="AB45" s="214"/>
      <c r="AC45" s="214"/>
      <c r="AD45" s="214"/>
      <c r="AE45" s="214"/>
      <c r="AF45" s="214"/>
      <c r="AG45" s="214" t="s">
        <v>220</v>
      </c>
      <c r="AH45" s="214">
        <v>5</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5">
      <c r="A46" s="235">
        <v>12</v>
      </c>
      <c r="B46" s="236" t="s">
        <v>268</v>
      </c>
      <c r="C46" s="245" t="s">
        <v>269</v>
      </c>
      <c r="D46" s="237" t="s">
        <v>213</v>
      </c>
      <c r="E46" s="238">
        <v>3687</v>
      </c>
      <c r="F46" s="239"/>
      <c r="G46" s="240">
        <f>ROUND(E46*F46,2)</f>
        <v>0</v>
      </c>
      <c r="H46" s="239"/>
      <c r="I46" s="240">
        <f>ROUND(E46*H46,2)</f>
        <v>0</v>
      </c>
      <c r="J46" s="239"/>
      <c r="K46" s="240">
        <f>ROUND(E46*J46,2)</f>
        <v>0</v>
      </c>
      <c r="L46" s="240">
        <v>21</v>
      </c>
      <c r="M46" s="240">
        <f>G46*(1+L46/100)</f>
        <v>0</v>
      </c>
      <c r="N46" s="238">
        <v>0</v>
      </c>
      <c r="O46" s="238">
        <f>ROUND(E46*N46,2)</f>
        <v>0</v>
      </c>
      <c r="P46" s="238">
        <v>0</v>
      </c>
      <c r="Q46" s="238">
        <f>ROUND(E46*P46,2)</f>
        <v>0</v>
      </c>
      <c r="R46" s="240" t="s">
        <v>214</v>
      </c>
      <c r="S46" s="240" t="s">
        <v>172</v>
      </c>
      <c r="T46" s="241" t="s">
        <v>172</v>
      </c>
      <c r="U46" s="225">
        <v>8.9999999999999993E-3</v>
      </c>
      <c r="V46" s="225">
        <f>ROUND(E46*U46,2)</f>
        <v>33.18</v>
      </c>
      <c r="W46" s="225"/>
      <c r="X46" s="225" t="s">
        <v>215</v>
      </c>
      <c r="Y46" s="225" t="s">
        <v>174</v>
      </c>
      <c r="Z46" s="214"/>
      <c r="AA46" s="214"/>
      <c r="AB46" s="214"/>
      <c r="AC46" s="214"/>
      <c r="AD46" s="214"/>
      <c r="AE46" s="214"/>
      <c r="AF46" s="214"/>
      <c r="AG46" s="214" t="s">
        <v>216</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5">
      <c r="A47" s="221"/>
      <c r="B47" s="222"/>
      <c r="C47" s="265" t="s">
        <v>270</v>
      </c>
      <c r="D47" s="254"/>
      <c r="E47" s="254"/>
      <c r="F47" s="254"/>
      <c r="G47" s="254"/>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218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5">
      <c r="A48" s="221"/>
      <c r="B48" s="222"/>
      <c r="C48" s="266" t="s">
        <v>267</v>
      </c>
      <c r="D48" s="250"/>
      <c r="E48" s="251">
        <v>3687</v>
      </c>
      <c r="F48" s="225"/>
      <c r="G48" s="225"/>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220</v>
      </c>
      <c r="AH48" s="214">
        <v>5</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0.399999999999999" outlineLevel="1" x14ac:dyDescent="0.25">
      <c r="A49" s="235">
        <v>13</v>
      </c>
      <c r="B49" s="236" t="s">
        <v>271</v>
      </c>
      <c r="C49" s="245" t="s">
        <v>272</v>
      </c>
      <c r="D49" s="237" t="s">
        <v>245</v>
      </c>
      <c r="E49" s="238">
        <v>0.36870000000000003</v>
      </c>
      <c r="F49" s="239"/>
      <c r="G49" s="240">
        <f>ROUND(E49*F49,2)</f>
        <v>0</v>
      </c>
      <c r="H49" s="239"/>
      <c r="I49" s="240">
        <f>ROUND(E49*H49,2)</f>
        <v>0</v>
      </c>
      <c r="J49" s="239"/>
      <c r="K49" s="240">
        <f>ROUND(E49*J49,2)</f>
        <v>0</v>
      </c>
      <c r="L49" s="240">
        <v>21</v>
      </c>
      <c r="M49" s="240">
        <f>G49*(1+L49/100)</f>
        <v>0</v>
      </c>
      <c r="N49" s="238">
        <v>0</v>
      </c>
      <c r="O49" s="238">
        <f>ROUND(E49*N49,2)</f>
        <v>0</v>
      </c>
      <c r="P49" s="238">
        <v>0</v>
      </c>
      <c r="Q49" s="238">
        <f>ROUND(E49*P49,2)</f>
        <v>0</v>
      </c>
      <c r="R49" s="240" t="s">
        <v>214</v>
      </c>
      <c r="S49" s="240" t="s">
        <v>172</v>
      </c>
      <c r="T49" s="241" t="s">
        <v>172</v>
      </c>
      <c r="U49" s="225">
        <v>12.14</v>
      </c>
      <c r="V49" s="225">
        <f>ROUND(E49*U49,2)</f>
        <v>4.4800000000000004</v>
      </c>
      <c r="W49" s="225"/>
      <c r="X49" s="225" t="s">
        <v>215</v>
      </c>
      <c r="Y49" s="225" t="s">
        <v>174</v>
      </c>
      <c r="Z49" s="214"/>
      <c r="AA49" s="214"/>
      <c r="AB49" s="214"/>
      <c r="AC49" s="214"/>
      <c r="AD49" s="214"/>
      <c r="AE49" s="214"/>
      <c r="AF49" s="214"/>
      <c r="AG49" s="214" t="s">
        <v>216</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5">
      <c r="A50" s="221"/>
      <c r="B50" s="222"/>
      <c r="C50" s="265" t="s">
        <v>273</v>
      </c>
      <c r="D50" s="254"/>
      <c r="E50" s="254"/>
      <c r="F50" s="254"/>
      <c r="G50" s="254"/>
      <c r="H50" s="225"/>
      <c r="I50" s="225"/>
      <c r="J50" s="225"/>
      <c r="K50" s="225"/>
      <c r="L50" s="225"/>
      <c r="M50" s="225"/>
      <c r="N50" s="224"/>
      <c r="O50" s="224"/>
      <c r="P50" s="224"/>
      <c r="Q50" s="224"/>
      <c r="R50" s="225"/>
      <c r="S50" s="225"/>
      <c r="T50" s="225"/>
      <c r="U50" s="225"/>
      <c r="V50" s="225"/>
      <c r="W50" s="225"/>
      <c r="X50" s="225"/>
      <c r="Y50" s="225"/>
      <c r="Z50" s="214"/>
      <c r="AA50" s="214"/>
      <c r="AB50" s="214"/>
      <c r="AC50" s="214"/>
      <c r="AD50" s="214"/>
      <c r="AE50" s="214"/>
      <c r="AF50" s="214"/>
      <c r="AG50" s="214" t="s">
        <v>218</v>
      </c>
      <c r="AH50" s="214"/>
      <c r="AI50" s="214"/>
      <c r="AJ50" s="214"/>
      <c r="AK50" s="214"/>
      <c r="AL50" s="214"/>
      <c r="AM50" s="214"/>
      <c r="AN50" s="214"/>
      <c r="AO50" s="214"/>
      <c r="AP50" s="214"/>
      <c r="AQ50" s="214"/>
      <c r="AR50" s="214"/>
      <c r="AS50" s="214"/>
      <c r="AT50" s="214"/>
      <c r="AU50" s="214"/>
      <c r="AV50" s="214"/>
      <c r="AW50" s="214"/>
      <c r="AX50" s="214"/>
      <c r="AY50" s="214"/>
      <c r="AZ50" s="214"/>
      <c r="BA50" s="242" t="str">
        <f>C50</f>
        <v>s rozrušením mechovitých porostů, s naložením odpadu na dopravní prostředek, odvozem do 20 km a se složením,</v>
      </c>
      <c r="BB50" s="214"/>
      <c r="BC50" s="214"/>
      <c r="BD50" s="214"/>
      <c r="BE50" s="214"/>
      <c r="BF50" s="214"/>
      <c r="BG50" s="214"/>
      <c r="BH50" s="214"/>
    </row>
    <row r="51" spans="1:60" outlineLevel="2" x14ac:dyDescent="0.25">
      <c r="A51" s="221"/>
      <c r="B51" s="222"/>
      <c r="C51" s="266" t="s">
        <v>274</v>
      </c>
      <c r="D51" s="250"/>
      <c r="E51" s="251">
        <v>0.36870000000000003</v>
      </c>
      <c r="F51" s="225"/>
      <c r="G51" s="225"/>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220</v>
      </c>
      <c r="AH51" s="214">
        <v>5</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5">
      <c r="A52" s="235">
        <v>14</v>
      </c>
      <c r="B52" s="236" t="s">
        <v>275</v>
      </c>
      <c r="C52" s="245" t="s">
        <v>276</v>
      </c>
      <c r="D52" s="237" t="s">
        <v>249</v>
      </c>
      <c r="E52" s="238">
        <v>3</v>
      </c>
      <c r="F52" s="239"/>
      <c r="G52" s="240">
        <f>ROUND(E52*F52,2)</f>
        <v>0</v>
      </c>
      <c r="H52" s="239"/>
      <c r="I52" s="240">
        <f>ROUND(E52*H52,2)</f>
        <v>0</v>
      </c>
      <c r="J52" s="239"/>
      <c r="K52" s="240">
        <f>ROUND(E52*J52,2)</f>
        <v>0</v>
      </c>
      <c r="L52" s="240">
        <v>21</v>
      </c>
      <c r="M52" s="240">
        <f>G52*(1+L52/100)</f>
        <v>0</v>
      </c>
      <c r="N52" s="238">
        <v>4.1700000000000001E-3</v>
      </c>
      <c r="O52" s="238">
        <f>ROUND(E52*N52,2)</f>
        <v>0.01</v>
      </c>
      <c r="P52" s="238">
        <v>0</v>
      </c>
      <c r="Q52" s="238">
        <f>ROUND(E52*P52,2)</f>
        <v>0</v>
      </c>
      <c r="R52" s="240" t="s">
        <v>277</v>
      </c>
      <c r="S52" s="240" t="s">
        <v>172</v>
      </c>
      <c r="T52" s="241" t="s">
        <v>172</v>
      </c>
      <c r="U52" s="225">
        <v>1.14371</v>
      </c>
      <c r="V52" s="225">
        <f>ROUND(E52*U52,2)</f>
        <v>3.43</v>
      </c>
      <c r="W52" s="225"/>
      <c r="X52" s="225" t="s">
        <v>278</v>
      </c>
      <c r="Y52" s="225" t="s">
        <v>174</v>
      </c>
      <c r="Z52" s="214"/>
      <c r="AA52" s="214"/>
      <c r="AB52" s="214"/>
      <c r="AC52" s="214"/>
      <c r="AD52" s="214"/>
      <c r="AE52" s="214"/>
      <c r="AF52" s="214"/>
      <c r="AG52" s="214" t="s">
        <v>279</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31.2" outlineLevel="2" x14ac:dyDescent="0.25">
      <c r="A53" s="221"/>
      <c r="B53" s="222"/>
      <c r="C53" s="246" t="s">
        <v>280</v>
      </c>
      <c r="D53" s="243"/>
      <c r="E53" s="243"/>
      <c r="F53" s="243"/>
      <c r="G53" s="243"/>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177</v>
      </c>
      <c r="AH53" s="214"/>
      <c r="AI53" s="214"/>
      <c r="AJ53" s="214"/>
      <c r="AK53" s="214"/>
      <c r="AL53" s="214"/>
      <c r="AM53" s="214"/>
      <c r="AN53" s="214"/>
      <c r="AO53" s="214"/>
      <c r="AP53" s="214"/>
      <c r="AQ53" s="214"/>
      <c r="AR53" s="214"/>
      <c r="AS53" s="214"/>
      <c r="AT53" s="214"/>
      <c r="AU53" s="214"/>
      <c r="AV53" s="214"/>
      <c r="AW53" s="214"/>
      <c r="AX53" s="214"/>
      <c r="AY53" s="214"/>
      <c r="AZ53" s="214"/>
      <c r="BA53" s="242" t="str">
        <f>C53</f>
        <v>Hloubení jamek v hornině 1 až 4 bez výměny půdy, s případným naložením přebytečných výkopků na dopravní prostředek, s odvozem na vzdálenost do 20 km a se složením. Výsadba stromu bez balu se zalitím. Dovoz vody. Ukotvení dřeviny třemi a více kůly, s ochranou proti poškození v místě vzepření. Osazení kůlů k dřevině s uvázáním. Dodávka kůlu a motouzu.</v>
      </c>
      <c r="BB53" s="214"/>
      <c r="BC53" s="214"/>
      <c r="BD53" s="214"/>
      <c r="BE53" s="214"/>
      <c r="BF53" s="214"/>
      <c r="BG53" s="214"/>
      <c r="BH53" s="214"/>
    </row>
    <row r="54" spans="1:60" outlineLevel="3" x14ac:dyDescent="0.25">
      <c r="A54" s="221"/>
      <c r="B54" s="222"/>
      <c r="C54" s="267" t="s">
        <v>281</v>
      </c>
      <c r="D54" s="255"/>
      <c r="E54" s="255"/>
      <c r="F54" s="255"/>
      <c r="G54" s="255"/>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177</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5">
      <c r="A55" s="235">
        <v>15</v>
      </c>
      <c r="B55" s="236" t="s">
        <v>282</v>
      </c>
      <c r="C55" s="245" t="s">
        <v>283</v>
      </c>
      <c r="D55" s="237" t="s">
        <v>284</v>
      </c>
      <c r="E55" s="238">
        <v>29.7</v>
      </c>
      <c r="F55" s="239"/>
      <c r="G55" s="240">
        <f>ROUND(E55*F55,2)</f>
        <v>0</v>
      </c>
      <c r="H55" s="239"/>
      <c r="I55" s="240">
        <f>ROUND(E55*H55,2)</f>
        <v>0</v>
      </c>
      <c r="J55" s="239"/>
      <c r="K55" s="240">
        <f>ROUND(E55*J55,2)</f>
        <v>0</v>
      </c>
      <c r="L55" s="240">
        <v>21</v>
      </c>
      <c r="M55" s="240">
        <f>G55*(1+L55/100)</f>
        <v>0</v>
      </c>
      <c r="N55" s="238">
        <v>0.65</v>
      </c>
      <c r="O55" s="238">
        <f>ROUND(E55*N55,2)</f>
        <v>19.309999999999999</v>
      </c>
      <c r="P55" s="238">
        <v>0</v>
      </c>
      <c r="Q55" s="238">
        <f>ROUND(E55*P55,2)</f>
        <v>0</v>
      </c>
      <c r="R55" s="240" t="s">
        <v>285</v>
      </c>
      <c r="S55" s="240" t="s">
        <v>172</v>
      </c>
      <c r="T55" s="241" t="s">
        <v>172</v>
      </c>
      <c r="U55" s="225">
        <v>0</v>
      </c>
      <c r="V55" s="225">
        <f>ROUND(E55*U55,2)</f>
        <v>0</v>
      </c>
      <c r="W55" s="225"/>
      <c r="X55" s="225" t="s">
        <v>286</v>
      </c>
      <c r="Y55" s="225" t="s">
        <v>174</v>
      </c>
      <c r="Z55" s="214"/>
      <c r="AA55" s="214"/>
      <c r="AB55" s="214"/>
      <c r="AC55" s="214"/>
      <c r="AD55" s="214"/>
      <c r="AE55" s="214"/>
      <c r="AF55" s="214"/>
      <c r="AG55" s="214" t="s">
        <v>287</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5">
      <c r="A56" s="221"/>
      <c r="B56" s="222"/>
      <c r="C56" s="266" t="s">
        <v>288</v>
      </c>
      <c r="D56" s="250"/>
      <c r="E56" s="251">
        <v>27</v>
      </c>
      <c r="F56" s="225"/>
      <c r="G56" s="225"/>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220</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5">
      <c r="A57" s="221"/>
      <c r="B57" s="222"/>
      <c r="C57" s="268" t="s">
        <v>289</v>
      </c>
      <c r="D57" s="252"/>
      <c r="E57" s="253">
        <v>2.7</v>
      </c>
      <c r="F57" s="225"/>
      <c r="G57" s="225"/>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220</v>
      </c>
      <c r="AH57" s="214">
        <v>4</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5">
      <c r="A58" s="235">
        <v>16</v>
      </c>
      <c r="B58" s="236" t="s">
        <v>290</v>
      </c>
      <c r="C58" s="245" t="s">
        <v>291</v>
      </c>
      <c r="D58" s="237" t="s">
        <v>249</v>
      </c>
      <c r="E58" s="238">
        <v>3</v>
      </c>
      <c r="F58" s="239"/>
      <c r="G58" s="240">
        <f>ROUND(E58*F58,2)</f>
        <v>0</v>
      </c>
      <c r="H58" s="239"/>
      <c r="I58" s="240">
        <f>ROUND(E58*H58,2)</f>
        <v>0</v>
      </c>
      <c r="J58" s="239"/>
      <c r="K58" s="240">
        <f>ROUND(E58*J58,2)</f>
        <v>0</v>
      </c>
      <c r="L58" s="240">
        <v>21</v>
      </c>
      <c r="M58" s="240">
        <f>G58*(1+L58/100)</f>
        <v>0</v>
      </c>
      <c r="N58" s="238">
        <v>0</v>
      </c>
      <c r="O58" s="238">
        <f>ROUND(E58*N58,2)</f>
        <v>0</v>
      </c>
      <c r="P58" s="238">
        <v>0</v>
      </c>
      <c r="Q58" s="238">
        <f>ROUND(E58*P58,2)</f>
        <v>0</v>
      </c>
      <c r="R58" s="240"/>
      <c r="S58" s="240" t="s">
        <v>207</v>
      </c>
      <c r="T58" s="241" t="s">
        <v>173</v>
      </c>
      <c r="U58" s="225">
        <v>0</v>
      </c>
      <c r="V58" s="225">
        <f>ROUND(E58*U58,2)</f>
        <v>0</v>
      </c>
      <c r="W58" s="225"/>
      <c r="X58" s="225" t="s">
        <v>286</v>
      </c>
      <c r="Y58" s="225" t="s">
        <v>174</v>
      </c>
      <c r="Z58" s="214"/>
      <c r="AA58" s="214"/>
      <c r="AB58" s="214"/>
      <c r="AC58" s="214"/>
      <c r="AD58" s="214"/>
      <c r="AE58" s="214"/>
      <c r="AF58" s="214"/>
      <c r="AG58" s="214" t="s">
        <v>287</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5">
      <c r="A59" s="221"/>
      <c r="B59" s="222"/>
      <c r="C59" s="266" t="s">
        <v>251</v>
      </c>
      <c r="D59" s="250"/>
      <c r="E59" s="251">
        <v>3</v>
      </c>
      <c r="F59" s="225"/>
      <c r="G59" s="225"/>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220</v>
      </c>
      <c r="AH59" s="214">
        <v>5</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5">
      <c r="A60" s="235">
        <v>17</v>
      </c>
      <c r="B60" s="236" t="s">
        <v>292</v>
      </c>
      <c r="C60" s="245" t="s">
        <v>293</v>
      </c>
      <c r="D60" s="237" t="s">
        <v>249</v>
      </c>
      <c r="E60" s="238">
        <v>70</v>
      </c>
      <c r="F60" s="239"/>
      <c r="G60" s="240">
        <f>ROUND(E60*F60,2)</f>
        <v>0</v>
      </c>
      <c r="H60" s="239"/>
      <c r="I60" s="240">
        <f>ROUND(E60*H60,2)</f>
        <v>0</v>
      </c>
      <c r="J60" s="239"/>
      <c r="K60" s="240">
        <f>ROUND(E60*J60,2)</f>
        <v>0</v>
      </c>
      <c r="L60" s="240">
        <v>21</v>
      </c>
      <c r="M60" s="240">
        <f>G60*(1+L60/100)</f>
        <v>0</v>
      </c>
      <c r="N60" s="238">
        <v>0</v>
      </c>
      <c r="O60" s="238">
        <f>ROUND(E60*N60,2)</f>
        <v>0</v>
      </c>
      <c r="P60" s="238">
        <v>0</v>
      </c>
      <c r="Q60" s="238">
        <f>ROUND(E60*P60,2)</f>
        <v>0</v>
      </c>
      <c r="R60" s="240"/>
      <c r="S60" s="240" t="s">
        <v>207</v>
      </c>
      <c r="T60" s="241" t="s">
        <v>173</v>
      </c>
      <c r="U60" s="225">
        <v>0</v>
      </c>
      <c r="V60" s="225">
        <f>ROUND(E60*U60,2)</f>
        <v>0</v>
      </c>
      <c r="W60" s="225"/>
      <c r="X60" s="225" t="s">
        <v>286</v>
      </c>
      <c r="Y60" s="225" t="s">
        <v>174</v>
      </c>
      <c r="Z60" s="214"/>
      <c r="AA60" s="214"/>
      <c r="AB60" s="214"/>
      <c r="AC60" s="214"/>
      <c r="AD60" s="214"/>
      <c r="AE60" s="214"/>
      <c r="AF60" s="214"/>
      <c r="AG60" s="214" t="s">
        <v>287</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5">
      <c r="A61" s="221"/>
      <c r="B61" s="222"/>
      <c r="C61" s="266" t="s">
        <v>294</v>
      </c>
      <c r="D61" s="250"/>
      <c r="E61" s="251">
        <v>70</v>
      </c>
      <c r="F61" s="225"/>
      <c r="G61" s="225"/>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220</v>
      </c>
      <c r="AH61" s="214">
        <v>5</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x14ac:dyDescent="0.25">
      <c r="A62" s="228" t="s">
        <v>167</v>
      </c>
      <c r="B62" s="229" t="s">
        <v>117</v>
      </c>
      <c r="C62" s="244" t="s">
        <v>118</v>
      </c>
      <c r="D62" s="230"/>
      <c r="E62" s="231"/>
      <c r="F62" s="232"/>
      <c r="G62" s="232">
        <f>SUMIF(AG63:AG69,"&lt;&gt;NOR",G63:G69)</f>
        <v>0</v>
      </c>
      <c r="H62" s="232"/>
      <c r="I62" s="232">
        <f>SUM(I63:I69)</f>
        <v>0</v>
      </c>
      <c r="J62" s="232"/>
      <c r="K62" s="232">
        <f>SUM(K63:K69)</f>
        <v>0</v>
      </c>
      <c r="L62" s="232"/>
      <c r="M62" s="232">
        <f>SUM(M63:M69)</f>
        <v>0</v>
      </c>
      <c r="N62" s="231"/>
      <c r="O62" s="231">
        <f>SUM(O63:O69)</f>
        <v>24.110000000000003</v>
      </c>
      <c r="P62" s="231"/>
      <c r="Q62" s="231">
        <f>SUM(Q63:Q69)</f>
        <v>0</v>
      </c>
      <c r="R62" s="232"/>
      <c r="S62" s="232"/>
      <c r="T62" s="233"/>
      <c r="U62" s="227"/>
      <c r="V62" s="227">
        <f>SUM(V63:V69)</f>
        <v>239.90000000000003</v>
      </c>
      <c r="W62" s="227"/>
      <c r="X62" s="227"/>
      <c r="Y62" s="227"/>
      <c r="AG62" t="s">
        <v>168</v>
      </c>
    </row>
    <row r="63" spans="1:60" ht="20.399999999999999" outlineLevel="1" x14ac:dyDescent="0.25">
      <c r="A63" s="235">
        <v>18</v>
      </c>
      <c r="B63" s="236" t="s">
        <v>295</v>
      </c>
      <c r="C63" s="245" t="s">
        <v>296</v>
      </c>
      <c r="D63" s="237" t="s">
        <v>213</v>
      </c>
      <c r="E63" s="238">
        <v>278.2</v>
      </c>
      <c r="F63" s="239"/>
      <c r="G63" s="240">
        <f>ROUND(E63*F63,2)</f>
        <v>0</v>
      </c>
      <c r="H63" s="239"/>
      <c r="I63" s="240">
        <f>ROUND(E63*H63,2)</f>
        <v>0</v>
      </c>
      <c r="J63" s="239"/>
      <c r="K63" s="240">
        <f>ROUND(E63*J63,2)</f>
        <v>0</v>
      </c>
      <c r="L63" s="240">
        <v>21</v>
      </c>
      <c r="M63" s="240">
        <f>G63*(1+L63/100)</f>
        <v>0</v>
      </c>
      <c r="N63" s="238">
        <v>2.0000000000000002E-5</v>
      </c>
      <c r="O63" s="238">
        <f>ROUND(E63*N63,2)</f>
        <v>0.01</v>
      </c>
      <c r="P63" s="238">
        <v>0</v>
      </c>
      <c r="Q63" s="238">
        <f>ROUND(E63*P63,2)</f>
        <v>0</v>
      </c>
      <c r="R63" s="240" t="s">
        <v>297</v>
      </c>
      <c r="S63" s="240" t="s">
        <v>172</v>
      </c>
      <c r="T63" s="241" t="s">
        <v>172</v>
      </c>
      <c r="U63" s="225">
        <v>0.32</v>
      </c>
      <c r="V63" s="225">
        <f>ROUND(E63*U63,2)</f>
        <v>89.02</v>
      </c>
      <c r="W63" s="225"/>
      <c r="X63" s="225" t="s">
        <v>215</v>
      </c>
      <c r="Y63" s="225" t="s">
        <v>174</v>
      </c>
      <c r="Z63" s="214"/>
      <c r="AA63" s="214"/>
      <c r="AB63" s="214"/>
      <c r="AC63" s="214"/>
      <c r="AD63" s="214"/>
      <c r="AE63" s="214"/>
      <c r="AF63" s="214"/>
      <c r="AG63" s="214" t="s">
        <v>216</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5">
      <c r="A64" s="221"/>
      <c r="B64" s="222"/>
      <c r="C64" s="266" t="s">
        <v>298</v>
      </c>
      <c r="D64" s="250"/>
      <c r="E64" s="251">
        <v>278.2</v>
      </c>
      <c r="F64" s="225"/>
      <c r="G64" s="225"/>
      <c r="H64" s="225"/>
      <c r="I64" s="225"/>
      <c r="J64" s="225"/>
      <c r="K64" s="225"/>
      <c r="L64" s="225"/>
      <c r="M64" s="225"/>
      <c r="N64" s="224"/>
      <c r="O64" s="224"/>
      <c r="P64" s="224"/>
      <c r="Q64" s="224"/>
      <c r="R64" s="225"/>
      <c r="S64" s="225"/>
      <c r="T64" s="225"/>
      <c r="U64" s="225"/>
      <c r="V64" s="225"/>
      <c r="W64" s="225"/>
      <c r="X64" s="225"/>
      <c r="Y64" s="225"/>
      <c r="Z64" s="214"/>
      <c r="AA64" s="214"/>
      <c r="AB64" s="214"/>
      <c r="AC64" s="214"/>
      <c r="AD64" s="214"/>
      <c r="AE64" s="214"/>
      <c r="AF64" s="214"/>
      <c r="AG64" s="214" t="s">
        <v>220</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0.399999999999999" outlineLevel="1" x14ac:dyDescent="0.25">
      <c r="A65" s="235">
        <v>19</v>
      </c>
      <c r="B65" s="236" t="s">
        <v>299</v>
      </c>
      <c r="C65" s="245" t="s">
        <v>300</v>
      </c>
      <c r="D65" s="237" t="s">
        <v>213</v>
      </c>
      <c r="E65" s="238">
        <v>278.2</v>
      </c>
      <c r="F65" s="239"/>
      <c r="G65" s="240">
        <f>ROUND(E65*F65,2)</f>
        <v>0</v>
      </c>
      <c r="H65" s="239"/>
      <c r="I65" s="240">
        <f>ROUND(E65*H65,2)</f>
        <v>0</v>
      </c>
      <c r="J65" s="239"/>
      <c r="K65" s="240">
        <f>ROUND(E65*J65,2)</f>
        <v>0</v>
      </c>
      <c r="L65" s="240">
        <v>21</v>
      </c>
      <c r="M65" s="240">
        <f>G65*(1+L65/100)</f>
        <v>0</v>
      </c>
      <c r="N65" s="238">
        <v>0</v>
      </c>
      <c r="O65" s="238">
        <f>ROUND(E65*N65,2)</f>
        <v>0</v>
      </c>
      <c r="P65" s="238">
        <v>0</v>
      </c>
      <c r="Q65" s="238">
        <f>ROUND(E65*P65,2)</f>
        <v>0</v>
      </c>
      <c r="R65" s="240" t="s">
        <v>297</v>
      </c>
      <c r="S65" s="240" t="s">
        <v>172</v>
      </c>
      <c r="T65" s="241" t="s">
        <v>172</v>
      </c>
      <c r="U65" s="225">
        <v>0.52600000000000002</v>
      </c>
      <c r="V65" s="225">
        <f>ROUND(E65*U65,2)</f>
        <v>146.33000000000001</v>
      </c>
      <c r="W65" s="225"/>
      <c r="X65" s="225" t="s">
        <v>215</v>
      </c>
      <c r="Y65" s="225" t="s">
        <v>174</v>
      </c>
      <c r="Z65" s="214"/>
      <c r="AA65" s="214"/>
      <c r="AB65" s="214"/>
      <c r="AC65" s="214"/>
      <c r="AD65" s="214"/>
      <c r="AE65" s="214"/>
      <c r="AF65" s="214"/>
      <c r="AG65" s="214" t="s">
        <v>216</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5">
      <c r="A66" s="221"/>
      <c r="B66" s="222"/>
      <c r="C66" s="266" t="s">
        <v>301</v>
      </c>
      <c r="D66" s="250"/>
      <c r="E66" s="251">
        <v>278.2</v>
      </c>
      <c r="F66" s="225"/>
      <c r="G66" s="225"/>
      <c r="H66" s="225"/>
      <c r="I66" s="225"/>
      <c r="J66" s="225"/>
      <c r="K66" s="225"/>
      <c r="L66" s="225"/>
      <c r="M66" s="225"/>
      <c r="N66" s="224"/>
      <c r="O66" s="224"/>
      <c r="P66" s="224"/>
      <c r="Q66" s="224"/>
      <c r="R66" s="225"/>
      <c r="S66" s="225"/>
      <c r="T66" s="225"/>
      <c r="U66" s="225"/>
      <c r="V66" s="225"/>
      <c r="W66" s="225"/>
      <c r="X66" s="225"/>
      <c r="Y66" s="225"/>
      <c r="Z66" s="214"/>
      <c r="AA66" s="214"/>
      <c r="AB66" s="214"/>
      <c r="AC66" s="214"/>
      <c r="AD66" s="214"/>
      <c r="AE66" s="214"/>
      <c r="AF66" s="214"/>
      <c r="AG66" s="214" t="s">
        <v>220</v>
      </c>
      <c r="AH66" s="214">
        <v>5</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5">
      <c r="A67" s="235">
        <v>20</v>
      </c>
      <c r="B67" s="236" t="s">
        <v>302</v>
      </c>
      <c r="C67" s="245" t="s">
        <v>303</v>
      </c>
      <c r="D67" s="237" t="s">
        <v>223</v>
      </c>
      <c r="E67" s="238">
        <v>9.5459999999999994</v>
      </c>
      <c r="F67" s="239"/>
      <c r="G67" s="240">
        <f>ROUND(E67*F67,2)</f>
        <v>0</v>
      </c>
      <c r="H67" s="239"/>
      <c r="I67" s="240">
        <f>ROUND(E67*H67,2)</f>
        <v>0</v>
      </c>
      <c r="J67" s="239"/>
      <c r="K67" s="240">
        <f>ROUND(E67*J67,2)</f>
        <v>0</v>
      </c>
      <c r="L67" s="240">
        <v>21</v>
      </c>
      <c r="M67" s="240">
        <f>G67*(1+L67/100)</f>
        <v>0</v>
      </c>
      <c r="N67" s="238">
        <v>2.5249999999999999</v>
      </c>
      <c r="O67" s="238">
        <f>ROUND(E67*N67,2)</f>
        <v>24.1</v>
      </c>
      <c r="P67" s="238">
        <v>0</v>
      </c>
      <c r="Q67" s="238">
        <f>ROUND(E67*P67,2)</f>
        <v>0</v>
      </c>
      <c r="R67" s="240" t="s">
        <v>304</v>
      </c>
      <c r="S67" s="240" t="s">
        <v>172</v>
      </c>
      <c r="T67" s="241" t="s">
        <v>172</v>
      </c>
      <c r="U67" s="225">
        <v>0.47699999999999998</v>
      </c>
      <c r="V67" s="225">
        <f>ROUND(E67*U67,2)</f>
        <v>4.55</v>
      </c>
      <c r="W67" s="225"/>
      <c r="X67" s="225" t="s">
        <v>215</v>
      </c>
      <c r="Y67" s="225" t="s">
        <v>174</v>
      </c>
      <c r="Z67" s="214"/>
      <c r="AA67" s="214"/>
      <c r="AB67" s="214"/>
      <c r="AC67" s="214"/>
      <c r="AD67" s="214"/>
      <c r="AE67" s="214"/>
      <c r="AF67" s="214"/>
      <c r="AG67" s="214" t="s">
        <v>216</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5">
      <c r="A68" s="221"/>
      <c r="B68" s="222"/>
      <c r="C68" s="266" t="s">
        <v>235</v>
      </c>
      <c r="D68" s="250"/>
      <c r="E68" s="251">
        <v>8.8800000000000008</v>
      </c>
      <c r="F68" s="225"/>
      <c r="G68" s="225"/>
      <c r="H68" s="225"/>
      <c r="I68" s="225"/>
      <c r="J68" s="225"/>
      <c r="K68" s="225"/>
      <c r="L68" s="225"/>
      <c r="M68" s="225"/>
      <c r="N68" s="224"/>
      <c r="O68" s="224"/>
      <c r="P68" s="224"/>
      <c r="Q68" s="224"/>
      <c r="R68" s="225"/>
      <c r="S68" s="225"/>
      <c r="T68" s="225"/>
      <c r="U68" s="225"/>
      <c r="V68" s="225"/>
      <c r="W68" s="225"/>
      <c r="X68" s="225"/>
      <c r="Y68" s="225"/>
      <c r="Z68" s="214"/>
      <c r="AA68" s="214"/>
      <c r="AB68" s="214"/>
      <c r="AC68" s="214"/>
      <c r="AD68" s="214"/>
      <c r="AE68" s="214"/>
      <c r="AF68" s="214"/>
      <c r="AG68" s="214" t="s">
        <v>220</v>
      </c>
      <c r="AH68" s="214">
        <v>5</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5">
      <c r="A69" s="221"/>
      <c r="B69" s="222"/>
      <c r="C69" s="268" t="s">
        <v>305</v>
      </c>
      <c r="D69" s="252"/>
      <c r="E69" s="253">
        <v>0.66600000000000004</v>
      </c>
      <c r="F69" s="225"/>
      <c r="G69" s="225"/>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220</v>
      </c>
      <c r="AH69" s="214">
        <v>4</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x14ac:dyDescent="0.25">
      <c r="A70" s="228" t="s">
        <v>167</v>
      </c>
      <c r="B70" s="229" t="s">
        <v>119</v>
      </c>
      <c r="C70" s="244" t="s">
        <v>120</v>
      </c>
      <c r="D70" s="230"/>
      <c r="E70" s="231"/>
      <c r="F70" s="232"/>
      <c r="G70" s="232">
        <f>SUMIF(AG71:AG81,"&lt;&gt;NOR",G71:G81)</f>
        <v>0</v>
      </c>
      <c r="H70" s="232"/>
      <c r="I70" s="232">
        <f>SUM(I71:I81)</f>
        <v>0</v>
      </c>
      <c r="J70" s="232"/>
      <c r="K70" s="232">
        <f>SUM(K71:K81)</f>
        <v>0</v>
      </c>
      <c r="L70" s="232"/>
      <c r="M70" s="232">
        <f>SUM(M71:M81)</f>
        <v>0</v>
      </c>
      <c r="N70" s="231"/>
      <c r="O70" s="231">
        <f>SUM(O71:O81)</f>
        <v>4.92</v>
      </c>
      <c r="P70" s="231"/>
      <c r="Q70" s="231">
        <f>SUM(Q71:Q81)</f>
        <v>0</v>
      </c>
      <c r="R70" s="232"/>
      <c r="S70" s="232"/>
      <c r="T70" s="233"/>
      <c r="U70" s="227"/>
      <c r="V70" s="227">
        <f>SUM(V71:V81)</f>
        <v>98.039999999999992</v>
      </c>
      <c r="W70" s="227"/>
      <c r="X70" s="227"/>
      <c r="Y70" s="227"/>
      <c r="AG70" t="s">
        <v>168</v>
      </c>
    </row>
    <row r="71" spans="1:60" ht="20.399999999999999" outlineLevel="1" x14ac:dyDescent="0.25">
      <c r="A71" s="235">
        <v>21</v>
      </c>
      <c r="B71" s="236" t="s">
        <v>306</v>
      </c>
      <c r="C71" s="245" t="s">
        <v>307</v>
      </c>
      <c r="D71" s="237" t="s">
        <v>213</v>
      </c>
      <c r="E71" s="238">
        <v>55.64</v>
      </c>
      <c r="F71" s="239"/>
      <c r="G71" s="240">
        <f>ROUND(E71*F71,2)</f>
        <v>0</v>
      </c>
      <c r="H71" s="239"/>
      <c r="I71" s="240">
        <f>ROUND(E71*H71,2)</f>
        <v>0</v>
      </c>
      <c r="J71" s="239"/>
      <c r="K71" s="240">
        <f>ROUND(E71*J71,2)</f>
        <v>0</v>
      </c>
      <c r="L71" s="240">
        <v>21</v>
      </c>
      <c r="M71" s="240">
        <f>G71*(1+L71/100)</f>
        <v>0</v>
      </c>
      <c r="N71" s="238">
        <v>1.333E-2</v>
      </c>
      <c r="O71" s="238">
        <f>ROUND(E71*N71,2)</f>
        <v>0.74</v>
      </c>
      <c r="P71" s="238">
        <v>0</v>
      </c>
      <c r="Q71" s="238">
        <f>ROUND(E71*P71,2)</f>
        <v>0</v>
      </c>
      <c r="R71" s="240" t="s">
        <v>308</v>
      </c>
      <c r="S71" s="240" t="s">
        <v>172</v>
      </c>
      <c r="T71" s="241" t="s">
        <v>172</v>
      </c>
      <c r="U71" s="225">
        <v>0.18</v>
      </c>
      <c r="V71" s="225">
        <f>ROUND(E71*U71,2)</f>
        <v>10.02</v>
      </c>
      <c r="W71" s="225"/>
      <c r="X71" s="225" t="s">
        <v>215</v>
      </c>
      <c r="Y71" s="225" t="s">
        <v>174</v>
      </c>
      <c r="Z71" s="214"/>
      <c r="AA71" s="214"/>
      <c r="AB71" s="214"/>
      <c r="AC71" s="214"/>
      <c r="AD71" s="214"/>
      <c r="AE71" s="214"/>
      <c r="AF71" s="214"/>
      <c r="AG71" s="214" t="s">
        <v>216</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5">
      <c r="A72" s="221"/>
      <c r="B72" s="222"/>
      <c r="C72" s="266" t="s">
        <v>309</v>
      </c>
      <c r="D72" s="250"/>
      <c r="E72" s="251">
        <v>55.64</v>
      </c>
      <c r="F72" s="225"/>
      <c r="G72" s="225"/>
      <c r="H72" s="225"/>
      <c r="I72" s="225"/>
      <c r="J72" s="225"/>
      <c r="K72" s="225"/>
      <c r="L72" s="225"/>
      <c r="M72" s="225"/>
      <c r="N72" s="224"/>
      <c r="O72" s="224"/>
      <c r="P72" s="224"/>
      <c r="Q72" s="224"/>
      <c r="R72" s="225"/>
      <c r="S72" s="225"/>
      <c r="T72" s="225"/>
      <c r="U72" s="225"/>
      <c r="V72" s="225"/>
      <c r="W72" s="225"/>
      <c r="X72" s="225"/>
      <c r="Y72" s="225"/>
      <c r="Z72" s="214"/>
      <c r="AA72" s="214"/>
      <c r="AB72" s="214"/>
      <c r="AC72" s="214"/>
      <c r="AD72" s="214"/>
      <c r="AE72" s="214"/>
      <c r="AF72" s="214"/>
      <c r="AG72" s="214" t="s">
        <v>220</v>
      </c>
      <c r="AH72" s="214">
        <v>5</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5">
      <c r="A73" s="221"/>
      <c r="B73" s="222"/>
      <c r="C73" s="266" t="s">
        <v>310</v>
      </c>
      <c r="D73" s="250"/>
      <c r="E73" s="251"/>
      <c r="F73" s="225"/>
      <c r="G73" s="225"/>
      <c r="H73" s="225"/>
      <c r="I73" s="225"/>
      <c r="J73" s="225"/>
      <c r="K73" s="225"/>
      <c r="L73" s="225"/>
      <c r="M73" s="225"/>
      <c r="N73" s="224"/>
      <c r="O73" s="224"/>
      <c r="P73" s="224"/>
      <c r="Q73" s="224"/>
      <c r="R73" s="225"/>
      <c r="S73" s="225"/>
      <c r="T73" s="225"/>
      <c r="U73" s="225"/>
      <c r="V73" s="225"/>
      <c r="W73" s="225"/>
      <c r="X73" s="225"/>
      <c r="Y73" s="225"/>
      <c r="Z73" s="214"/>
      <c r="AA73" s="214"/>
      <c r="AB73" s="214"/>
      <c r="AC73" s="214"/>
      <c r="AD73" s="214"/>
      <c r="AE73" s="214"/>
      <c r="AF73" s="214"/>
      <c r="AG73" s="214" t="s">
        <v>220</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20.399999999999999" outlineLevel="1" x14ac:dyDescent="0.25">
      <c r="A74" s="235">
        <v>22</v>
      </c>
      <c r="B74" s="236" t="s">
        <v>311</v>
      </c>
      <c r="C74" s="245" t="s">
        <v>312</v>
      </c>
      <c r="D74" s="237" t="s">
        <v>213</v>
      </c>
      <c r="E74" s="238">
        <v>55.64</v>
      </c>
      <c r="F74" s="239"/>
      <c r="G74" s="240">
        <f>ROUND(E74*F74,2)</f>
        <v>0</v>
      </c>
      <c r="H74" s="239"/>
      <c r="I74" s="240">
        <f>ROUND(E74*H74,2)</f>
        <v>0</v>
      </c>
      <c r="J74" s="239"/>
      <c r="K74" s="240">
        <f>ROUND(E74*J74,2)</f>
        <v>0</v>
      </c>
      <c r="L74" s="240">
        <v>21</v>
      </c>
      <c r="M74" s="240">
        <f>G74*(1+L74/100)</f>
        <v>0</v>
      </c>
      <c r="N74" s="238">
        <v>1.6000000000000001E-3</v>
      </c>
      <c r="O74" s="238">
        <f>ROUND(E74*N74,2)</f>
        <v>0.09</v>
      </c>
      <c r="P74" s="238">
        <v>0</v>
      </c>
      <c r="Q74" s="238">
        <f>ROUND(E74*P74,2)</f>
        <v>0</v>
      </c>
      <c r="R74" s="240" t="s">
        <v>308</v>
      </c>
      <c r="S74" s="240" t="s">
        <v>172</v>
      </c>
      <c r="T74" s="241" t="s">
        <v>172</v>
      </c>
      <c r="U74" s="225">
        <v>0.05</v>
      </c>
      <c r="V74" s="225">
        <f>ROUND(E74*U74,2)</f>
        <v>2.78</v>
      </c>
      <c r="W74" s="225"/>
      <c r="X74" s="225" t="s">
        <v>215</v>
      </c>
      <c r="Y74" s="225" t="s">
        <v>174</v>
      </c>
      <c r="Z74" s="214"/>
      <c r="AA74" s="214"/>
      <c r="AB74" s="214"/>
      <c r="AC74" s="214"/>
      <c r="AD74" s="214"/>
      <c r="AE74" s="214"/>
      <c r="AF74" s="214"/>
      <c r="AG74" s="214" t="s">
        <v>216</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5">
      <c r="A75" s="221"/>
      <c r="B75" s="222"/>
      <c r="C75" s="266" t="s">
        <v>313</v>
      </c>
      <c r="D75" s="250"/>
      <c r="E75" s="251">
        <v>55.64</v>
      </c>
      <c r="F75" s="225"/>
      <c r="G75" s="225"/>
      <c r="H75" s="225"/>
      <c r="I75" s="225"/>
      <c r="J75" s="225"/>
      <c r="K75" s="225"/>
      <c r="L75" s="225"/>
      <c r="M75" s="225"/>
      <c r="N75" s="224"/>
      <c r="O75" s="224"/>
      <c r="P75" s="224"/>
      <c r="Q75" s="224"/>
      <c r="R75" s="225"/>
      <c r="S75" s="225"/>
      <c r="T75" s="225"/>
      <c r="U75" s="225"/>
      <c r="V75" s="225"/>
      <c r="W75" s="225"/>
      <c r="X75" s="225"/>
      <c r="Y75" s="225"/>
      <c r="Z75" s="214"/>
      <c r="AA75" s="214"/>
      <c r="AB75" s="214"/>
      <c r="AC75" s="214"/>
      <c r="AD75" s="214"/>
      <c r="AE75" s="214"/>
      <c r="AF75" s="214"/>
      <c r="AG75" s="214" t="s">
        <v>220</v>
      </c>
      <c r="AH75" s="214">
        <v>5</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5">
      <c r="A76" s="235">
        <v>23</v>
      </c>
      <c r="B76" s="236" t="s">
        <v>314</v>
      </c>
      <c r="C76" s="245" t="s">
        <v>315</v>
      </c>
      <c r="D76" s="237" t="s">
        <v>213</v>
      </c>
      <c r="E76" s="238">
        <v>71.7</v>
      </c>
      <c r="F76" s="239"/>
      <c r="G76" s="240">
        <f>ROUND(E76*F76,2)</f>
        <v>0</v>
      </c>
      <c r="H76" s="239"/>
      <c r="I76" s="240">
        <f>ROUND(E76*H76,2)</f>
        <v>0</v>
      </c>
      <c r="J76" s="239"/>
      <c r="K76" s="240">
        <f>ROUND(E76*J76,2)</f>
        <v>0</v>
      </c>
      <c r="L76" s="240">
        <v>21</v>
      </c>
      <c r="M76" s="240">
        <f>G76*(1+L76/100)</f>
        <v>0</v>
      </c>
      <c r="N76" s="238">
        <v>5.2580000000000002E-2</v>
      </c>
      <c r="O76" s="238">
        <f>ROUND(E76*N76,2)</f>
        <v>3.77</v>
      </c>
      <c r="P76" s="238">
        <v>0</v>
      </c>
      <c r="Q76" s="238">
        <f>ROUND(E76*P76,2)</f>
        <v>0</v>
      </c>
      <c r="R76" s="240" t="s">
        <v>304</v>
      </c>
      <c r="S76" s="240" t="s">
        <v>172</v>
      </c>
      <c r="T76" s="241" t="s">
        <v>172</v>
      </c>
      <c r="U76" s="225">
        <v>0.91700000000000004</v>
      </c>
      <c r="V76" s="225">
        <f>ROUND(E76*U76,2)</f>
        <v>65.75</v>
      </c>
      <c r="W76" s="225"/>
      <c r="X76" s="225" t="s">
        <v>215</v>
      </c>
      <c r="Y76" s="225" t="s">
        <v>174</v>
      </c>
      <c r="Z76" s="214"/>
      <c r="AA76" s="214"/>
      <c r="AB76" s="214"/>
      <c r="AC76" s="214"/>
      <c r="AD76" s="214"/>
      <c r="AE76" s="214"/>
      <c r="AF76" s="214"/>
      <c r="AG76" s="214" t="s">
        <v>216</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5">
      <c r="A77" s="221"/>
      <c r="B77" s="222"/>
      <c r="C77" s="266" t="s">
        <v>316</v>
      </c>
      <c r="D77" s="250"/>
      <c r="E77" s="251">
        <v>71.7</v>
      </c>
      <c r="F77" s="225"/>
      <c r="G77" s="225"/>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220</v>
      </c>
      <c r="AH77" s="214">
        <v>5</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5">
      <c r="A78" s="235">
        <v>24</v>
      </c>
      <c r="B78" s="236" t="s">
        <v>317</v>
      </c>
      <c r="C78" s="245" t="s">
        <v>318</v>
      </c>
      <c r="D78" s="237" t="s">
        <v>284</v>
      </c>
      <c r="E78" s="238">
        <v>85.6</v>
      </c>
      <c r="F78" s="239"/>
      <c r="G78" s="240">
        <f>ROUND(E78*F78,2)</f>
        <v>0</v>
      </c>
      <c r="H78" s="239"/>
      <c r="I78" s="240">
        <f>ROUND(E78*H78,2)</f>
        <v>0</v>
      </c>
      <c r="J78" s="239"/>
      <c r="K78" s="240">
        <f>ROUND(E78*J78,2)</f>
        <v>0</v>
      </c>
      <c r="L78" s="240">
        <v>21</v>
      </c>
      <c r="M78" s="240">
        <f>G78*(1+L78/100)</f>
        <v>0</v>
      </c>
      <c r="N78" s="238">
        <v>3.7699999999999999E-3</v>
      </c>
      <c r="O78" s="238">
        <f>ROUND(E78*N78,2)</f>
        <v>0.32</v>
      </c>
      <c r="P78" s="238">
        <v>0</v>
      </c>
      <c r="Q78" s="238">
        <f>ROUND(E78*P78,2)</f>
        <v>0</v>
      </c>
      <c r="R78" s="240" t="s">
        <v>308</v>
      </c>
      <c r="S78" s="240" t="s">
        <v>172</v>
      </c>
      <c r="T78" s="241" t="s">
        <v>172</v>
      </c>
      <c r="U78" s="225">
        <v>0.22770000000000001</v>
      </c>
      <c r="V78" s="225">
        <f>ROUND(E78*U78,2)</f>
        <v>19.489999999999998</v>
      </c>
      <c r="W78" s="225"/>
      <c r="X78" s="225" t="s">
        <v>215</v>
      </c>
      <c r="Y78" s="225" t="s">
        <v>174</v>
      </c>
      <c r="Z78" s="214"/>
      <c r="AA78" s="214"/>
      <c r="AB78" s="214"/>
      <c r="AC78" s="214"/>
      <c r="AD78" s="214"/>
      <c r="AE78" s="214"/>
      <c r="AF78" s="214"/>
      <c r="AG78" s="214" t="s">
        <v>216</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5">
      <c r="A79" s="221"/>
      <c r="B79" s="222"/>
      <c r="C79" s="265" t="s">
        <v>319</v>
      </c>
      <c r="D79" s="254"/>
      <c r="E79" s="254"/>
      <c r="F79" s="254"/>
      <c r="G79" s="254"/>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218</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5">
      <c r="A80" s="221"/>
      <c r="B80" s="222"/>
      <c r="C80" s="266" t="s">
        <v>320</v>
      </c>
      <c r="D80" s="250"/>
      <c r="E80" s="251">
        <v>85.6</v>
      </c>
      <c r="F80" s="225"/>
      <c r="G80" s="225"/>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220</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5">
      <c r="A81" s="221"/>
      <c r="B81" s="222"/>
      <c r="C81" s="266" t="s">
        <v>310</v>
      </c>
      <c r="D81" s="250"/>
      <c r="E81" s="251"/>
      <c r="F81" s="225"/>
      <c r="G81" s="225"/>
      <c r="H81" s="225"/>
      <c r="I81" s="225"/>
      <c r="J81" s="225"/>
      <c r="K81" s="225"/>
      <c r="L81" s="225"/>
      <c r="M81" s="225"/>
      <c r="N81" s="224"/>
      <c r="O81" s="224"/>
      <c r="P81" s="224"/>
      <c r="Q81" s="224"/>
      <c r="R81" s="225"/>
      <c r="S81" s="225"/>
      <c r="T81" s="225"/>
      <c r="U81" s="225"/>
      <c r="V81" s="225"/>
      <c r="W81" s="225"/>
      <c r="X81" s="225"/>
      <c r="Y81" s="225"/>
      <c r="Z81" s="214"/>
      <c r="AA81" s="214"/>
      <c r="AB81" s="214"/>
      <c r="AC81" s="214"/>
      <c r="AD81" s="214"/>
      <c r="AE81" s="214"/>
      <c r="AF81" s="214"/>
      <c r="AG81" s="214" t="s">
        <v>220</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x14ac:dyDescent="0.25">
      <c r="A82" s="228" t="s">
        <v>167</v>
      </c>
      <c r="B82" s="229" t="s">
        <v>121</v>
      </c>
      <c r="C82" s="244" t="s">
        <v>122</v>
      </c>
      <c r="D82" s="230"/>
      <c r="E82" s="231"/>
      <c r="F82" s="232"/>
      <c r="G82" s="232">
        <f>SUMIF(AG83:AG97,"&lt;&gt;NOR",G83:G97)</f>
        <v>0</v>
      </c>
      <c r="H82" s="232"/>
      <c r="I82" s="232">
        <f>SUM(I83:I97)</f>
        <v>0</v>
      </c>
      <c r="J82" s="232"/>
      <c r="K82" s="232">
        <f>SUM(K83:K97)</f>
        <v>0</v>
      </c>
      <c r="L82" s="232"/>
      <c r="M82" s="232">
        <f>SUM(M83:M97)</f>
        <v>0</v>
      </c>
      <c r="N82" s="231"/>
      <c r="O82" s="231">
        <f>SUM(O83:O97)</f>
        <v>53.44</v>
      </c>
      <c r="P82" s="231"/>
      <c r="Q82" s="231">
        <f>SUM(Q83:Q97)</f>
        <v>0</v>
      </c>
      <c r="R82" s="232"/>
      <c r="S82" s="232"/>
      <c r="T82" s="233"/>
      <c r="U82" s="227"/>
      <c r="V82" s="227">
        <f>SUM(V83:V97)</f>
        <v>115.68</v>
      </c>
      <c r="W82" s="227"/>
      <c r="X82" s="227"/>
      <c r="Y82" s="227"/>
      <c r="AG82" t="s">
        <v>168</v>
      </c>
    </row>
    <row r="83" spans="1:60" outlineLevel="1" x14ac:dyDescent="0.25">
      <c r="A83" s="235">
        <v>25</v>
      </c>
      <c r="B83" s="236" t="s">
        <v>321</v>
      </c>
      <c r="C83" s="245" t="s">
        <v>322</v>
      </c>
      <c r="D83" s="237" t="s">
        <v>223</v>
      </c>
      <c r="E83" s="238">
        <v>32</v>
      </c>
      <c r="F83" s="239"/>
      <c r="G83" s="240">
        <f>ROUND(E83*F83,2)</f>
        <v>0</v>
      </c>
      <c r="H83" s="239"/>
      <c r="I83" s="240">
        <f>ROUND(E83*H83,2)</f>
        <v>0</v>
      </c>
      <c r="J83" s="239"/>
      <c r="K83" s="240">
        <f>ROUND(E83*J83,2)</f>
        <v>0</v>
      </c>
      <c r="L83" s="240">
        <v>21</v>
      </c>
      <c r="M83" s="240">
        <f>G83*(1+L83/100)</f>
        <v>0</v>
      </c>
      <c r="N83" s="238">
        <v>1.67</v>
      </c>
      <c r="O83" s="238">
        <f>ROUND(E83*N83,2)</f>
        <v>53.44</v>
      </c>
      <c r="P83" s="238">
        <v>0</v>
      </c>
      <c r="Q83" s="238">
        <f>ROUND(E83*P83,2)</f>
        <v>0</v>
      </c>
      <c r="R83" s="240" t="s">
        <v>214</v>
      </c>
      <c r="S83" s="240" t="s">
        <v>172</v>
      </c>
      <c r="T83" s="241" t="s">
        <v>172</v>
      </c>
      <c r="U83" s="225">
        <v>3.6150000000000002</v>
      </c>
      <c r="V83" s="225">
        <f>ROUND(E83*U83,2)</f>
        <v>115.68</v>
      </c>
      <c r="W83" s="225"/>
      <c r="X83" s="225" t="s">
        <v>215</v>
      </c>
      <c r="Y83" s="225" t="s">
        <v>174</v>
      </c>
      <c r="Z83" s="214"/>
      <c r="AA83" s="214"/>
      <c r="AB83" s="214"/>
      <c r="AC83" s="214"/>
      <c r="AD83" s="214"/>
      <c r="AE83" s="214"/>
      <c r="AF83" s="214"/>
      <c r="AG83" s="214" t="s">
        <v>216</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2" x14ac:dyDescent="0.25">
      <c r="A84" s="221"/>
      <c r="B84" s="222"/>
      <c r="C84" s="246" t="s">
        <v>323</v>
      </c>
      <c r="D84" s="243"/>
      <c r="E84" s="243"/>
      <c r="F84" s="243"/>
      <c r="G84" s="243"/>
      <c r="H84" s="225"/>
      <c r="I84" s="225"/>
      <c r="J84" s="225"/>
      <c r="K84" s="225"/>
      <c r="L84" s="225"/>
      <c r="M84" s="225"/>
      <c r="N84" s="224"/>
      <c r="O84" s="224"/>
      <c r="P84" s="224"/>
      <c r="Q84" s="224"/>
      <c r="R84" s="225"/>
      <c r="S84" s="225"/>
      <c r="T84" s="225"/>
      <c r="U84" s="225"/>
      <c r="V84" s="225"/>
      <c r="W84" s="225"/>
      <c r="X84" s="225"/>
      <c r="Y84" s="225"/>
      <c r="Z84" s="214"/>
      <c r="AA84" s="214"/>
      <c r="AB84" s="214"/>
      <c r="AC84" s="214"/>
      <c r="AD84" s="214"/>
      <c r="AE84" s="214"/>
      <c r="AF84" s="214"/>
      <c r="AG84" s="214" t="s">
        <v>177</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5">
      <c r="A85" s="221"/>
      <c r="B85" s="222"/>
      <c r="C85" s="267" t="s">
        <v>324</v>
      </c>
      <c r="D85" s="255"/>
      <c r="E85" s="255"/>
      <c r="F85" s="255"/>
      <c r="G85" s="255"/>
      <c r="H85" s="225"/>
      <c r="I85" s="225"/>
      <c r="J85" s="225"/>
      <c r="K85" s="225"/>
      <c r="L85" s="225"/>
      <c r="M85" s="225"/>
      <c r="N85" s="224"/>
      <c r="O85" s="224"/>
      <c r="P85" s="224"/>
      <c r="Q85" s="224"/>
      <c r="R85" s="225"/>
      <c r="S85" s="225"/>
      <c r="T85" s="225"/>
      <c r="U85" s="225"/>
      <c r="V85" s="225"/>
      <c r="W85" s="225"/>
      <c r="X85" s="225"/>
      <c r="Y85" s="225"/>
      <c r="Z85" s="214"/>
      <c r="AA85" s="214"/>
      <c r="AB85" s="214"/>
      <c r="AC85" s="214"/>
      <c r="AD85" s="214"/>
      <c r="AE85" s="214"/>
      <c r="AF85" s="214"/>
      <c r="AG85" s="214" t="s">
        <v>177</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5">
      <c r="A86" s="221"/>
      <c r="B86" s="222"/>
      <c r="C86" s="267" t="s">
        <v>325</v>
      </c>
      <c r="D86" s="255"/>
      <c r="E86" s="255"/>
      <c r="F86" s="255"/>
      <c r="G86" s="255"/>
      <c r="H86" s="225"/>
      <c r="I86" s="225"/>
      <c r="J86" s="225"/>
      <c r="K86" s="225"/>
      <c r="L86" s="225"/>
      <c r="M86" s="225"/>
      <c r="N86" s="224"/>
      <c r="O86" s="224"/>
      <c r="P86" s="224"/>
      <c r="Q86" s="224"/>
      <c r="R86" s="225"/>
      <c r="S86" s="225"/>
      <c r="T86" s="225"/>
      <c r="U86" s="225"/>
      <c r="V86" s="225"/>
      <c r="W86" s="225"/>
      <c r="X86" s="225"/>
      <c r="Y86" s="225"/>
      <c r="Z86" s="214"/>
      <c r="AA86" s="214"/>
      <c r="AB86" s="214"/>
      <c r="AC86" s="214"/>
      <c r="AD86" s="214"/>
      <c r="AE86" s="214"/>
      <c r="AF86" s="214"/>
      <c r="AG86" s="214" t="s">
        <v>177</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5">
      <c r="A87" s="221"/>
      <c r="B87" s="222"/>
      <c r="C87" s="266" t="s">
        <v>326</v>
      </c>
      <c r="D87" s="250"/>
      <c r="E87" s="251">
        <v>32</v>
      </c>
      <c r="F87" s="225"/>
      <c r="G87" s="225"/>
      <c r="H87" s="225"/>
      <c r="I87" s="225"/>
      <c r="J87" s="225"/>
      <c r="K87" s="225"/>
      <c r="L87" s="225"/>
      <c r="M87" s="225"/>
      <c r="N87" s="224"/>
      <c r="O87" s="224"/>
      <c r="P87" s="224"/>
      <c r="Q87" s="224"/>
      <c r="R87" s="225"/>
      <c r="S87" s="225"/>
      <c r="T87" s="225"/>
      <c r="U87" s="225"/>
      <c r="V87" s="225"/>
      <c r="W87" s="225"/>
      <c r="X87" s="225"/>
      <c r="Y87" s="225"/>
      <c r="Z87" s="214"/>
      <c r="AA87" s="214"/>
      <c r="AB87" s="214"/>
      <c r="AC87" s="214"/>
      <c r="AD87" s="214"/>
      <c r="AE87" s="214"/>
      <c r="AF87" s="214"/>
      <c r="AG87" s="214" t="s">
        <v>220</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5">
      <c r="A88" s="256">
        <v>26</v>
      </c>
      <c r="B88" s="257" t="s">
        <v>327</v>
      </c>
      <c r="C88" s="269" t="s">
        <v>328</v>
      </c>
      <c r="D88" s="258" t="s">
        <v>329</v>
      </c>
      <c r="E88" s="259">
        <v>2</v>
      </c>
      <c r="F88" s="260"/>
      <c r="G88" s="261">
        <f>ROUND(E88*F88,2)</f>
        <v>0</v>
      </c>
      <c r="H88" s="260"/>
      <c r="I88" s="261">
        <f>ROUND(E88*H88,2)</f>
        <v>0</v>
      </c>
      <c r="J88" s="260"/>
      <c r="K88" s="261">
        <f>ROUND(E88*J88,2)</f>
        <v>0</v>
      </c>
      <c r="L88" s="261">
        <v>21</v>
      </c>
      <c r="M88" s="261">
        <f>G88*(1+L88/100)</f>
        <v>0</v>
      </c>
      <c r="N88" s="259">
        <v>0</v>
      </c>
      <c r="O88" s="259">
        <f>ROUND(E88*N88,2)</f>
        <v>0</v>
      </c>
      <c r="P88" s="259">
        <v>0</v>
      </c>
      <c r="Q88" s="259">
        <f>ROUND(E88*P88,2)</f>
        <v>0</v>
      </c>
      <c r="R88" s="261"/>
      <c r="S88" s="261" t="s">
        <v>207</v>
      </c>
      <c r="T88" s="262" t="s">
        <v>173</v>
      </c>
      <c r="U88" s="225">
        <v>0</v>
      </c>
      <c r="V88" s="225">
        <f>ROUND(E88*U88,2)</f>
        <v>0</v>
      </c>
      <c r="W88" s="225"/>
      <c r="X88" s="225" t="s">
        <v>215</v>
      </c>
      <c r="Y88" s="225" t="s">
        <v>174</v>
      </c>
      <c r="Z88" s="214"/>
      <c r="AA88" s="214"/>
      <c r="AB88" s="214"/>
      <c r="AC88" s="214"/>
      <c r="AD88" s="214"/>
      <c r="AE88" s="214"/>
      <c r="AF88" s="214"/>
      <c r="AG88" s="214" t="s">
        <v>216</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5">
      <c r="A89" s="256">
        <v>27</v>
      </c>
      <c r="B89" s="257" t="s">
        <v>330</v>
      </c>
      <c r="C89" s="269" t="s">
        <v>331</v>
      </c>
      <c r="D89" s="258" t="s">
        <v>329</v>
      </c>
      <c r="E89" s="259">
        <v>3</v>
      </c>
      <c r="F89" s="260"/>
      <c r="G89" s="261">
        <f>ROUND(E89*F89,2)</f>
        <v>0</v>
      </c>
      <c r="H89" s="260"/>
      <c r="I89" s="261">
        <f>ROUND(E89*H89,2)</f>
        <v>0</v>
      </c>
      <c r="J89" s="260"/>
      <c r="K89" s="261">
        <f>ROUND(E89*J89,2)</f>
        <v>0</v>
      </c>
      <c r="L89" s="261">
        <v>21</v>
      </c>
      <c r="M89" s="261">
        <f>G89*(1+L89/100)</f>
        <v>0</v>
      </c>
      <c r="N89" s="259">
        <v>0</v>
      </c>
      <c r="O89" s="259">
        <f>ROUND(E89*N89,2)</f>
        <v>0</v>
      </c>
      <c r="P89" s="259">
        <v>0</v>
      </c>
      <c r="Q89" s="259">
        <f>ROUND(E89*P89,2)</f>
        <v>0</v>
      </c>
      <c r="R89" s="261"/>
      <c r="S89" s="261" t="s">
        <v>207</v>
      </c>
      <c r="T89" s="262" t="s">
        <v>173</v>
      </c>
      <c r="U89" s="225">
        <v>0</v>
      </c>
      <c r="V89" s="225">
        <f>ROUND(E89*U89,2)</f>
        <v>0</v>
      </c>
      <c r="W89" s="225"/>
      <c r="X89" s="225" t="s">
        <v>215</v>
      </c>
      <c r="Y89" s="225" t="s">
        <v>174</v>
      </c>
      <c r="Z89" s="214"/>
      <c r="AA89" s="214"/>
      <c r="AB89" s="214"/>
      <c r="AC89" s="214"/>
      <c r="AD89" s="214"/>
      <c r="AE89" s="214"/>
      <c r="AF89" s="214"/>
      <c r="AG89" s="214" t="s">
        <v>216</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5">
      <c r="A90" s="256">
        <v>28</v>
      </c>
      <c r="B90" s="257" t="s">
        <v>332</v>
      </c>
      <c r="C90" s="269" t="s">
        <v>333</v>
      </c>
      <c r="D90" s="258" t="s">
        <v>329</v>
      </c>
      <c r="E90" s="259">
        <v>4</v>
      </c>
      <c r="F90" s="260"/>
      <c r="G90" s="261">
        <f>ROUND(E90*F90,2)</f>
        <v>0</v>
      </c>
      <c r="H90" s="260"/>
      <c r="I90" s="261">
        <f>ROUND(E90*H90,2)</f>
        <v>0</v>
      </c>
      <c r="J90" s="260"/>
      <c r="K90" s="261">
        <f>ROUND(E90*J90,2)</f>
        <v>0</v>
      </c>
      <c r="L90" s="261">
        <v>21</v>
      </c>
      <c r="M90" s="261">
        <f>G90*(1+L90/100)</f>
        <v>0</v>
      </c>
      <c r="N90" s="259">
        <v>0</v>
      </c>
      <c r="O90" s="259">
        <f>ROUND(E90*N90,2)</f>
        <v>0</v>
      </c>
      <c r="P90" s="259">
        <v>0</v>
      </c>
      <c r="Q90" s="259">
        <f>ROUND(E90*P90,2)</f>
        <v>0</v>
      </c>
      <c r="R90" s="261"/>
      <c r="S90" s="261" t="s">
        <v>207</v>
      </c>
      <c r="T90" s="262" t="s">
        <v>173</v>
      </c>
      <c r="U90" s="225">
        <v>0</v>
      </c>
      <c r="V90" s="225">
        <f>ROUND(E90*U90,2)</f>
        <v>0</v>
      </c>
      <c r="W90" s="225"/>
      <c r="X90" s="225" t="s">
        <v>215</v>
      </c>
      <c r="Y90" s="225" t="s">
        <v>174</v>
      </c>
      <c r="Z90" s="214"/>
      <c r="AA90" s="214"/>
      <c r="AB90" s="214"/>
      <c r="AC90" s="214"/>
      <c r="AD90" s="214"/>
      <c r="AE90" s="214"/>
      <c r="AF90" s="214"/>
      <c r="AG90" s="214" t="s">
        <v>216</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5">
      <c r="A91" s="256">
        <v>29</v>
      </c>
      <c r="B91" s="257" t="s">
        <v>334</v>
      </c>
      <c r="C91" s="269" t="s">
        <v>335</v>
      </c>
      <c r="D91" s="258" t="s">
        <v>329</v>
      </c>
      <c r="E91" s="259">
        <v>1</v>
      </c>
      <c r="F91" s="260"/>
      <c r="G91" s="261">
        <f>ROUND(E91*F91,2)</f>
        <v>0</v>
      </c>
      <c r="H91" s="260"/>
      <c r="I91" s="261">
        <f>ROUND(E91*H91,2)</f>
        <v>0</v>
      </c>
      <c r="J91" s="260"/>
      <c r="K91" s="261">
        <f>ROUND(E91*J91,2)</f>
        <v>0</v>
      </c>
      <c r="L91" s="261">
        <v>21</v>
      </c>
      <c r="M91" s="261">
        <f>G91*(1+L91/100)</f>
        <v>0</v>
      </c>
      <c r="N91" s="259">
        <v>0</v>
      </c>
      <c r="O91" s="259">
        <f>ROUND(E91*N91,2)</f>
        <v>0</v>
      </c>
      <c r="P91" s="259">
        <v>0</v>
      </c>
      <c r="Q91" s="259">
        <f>ROUND(E91*P91,2)</f>
        <v>0</v>
      </c>
      <c r="R91" s="261"/>
      <c r="S91" s="261" t="s">
        <v>207</v>
      </c>
      <c r="T91" s="262" t="s">
        <v>173</v>
      </c>
      <c r="U91" s="225">
        <v>0</v>
      </c>
      <c r="V91" s="225">
        <f>ROUND(E91*U91,2)</f>
        <v>0</v>
      </c>
      <c r="W91" s="225"/>
      <c r="X91" s="225" t="s">
        <v>215</v>
      </c>
      <c r="Y91" s="225" t="s">
        <v>174</v>
      </c>
      <c r="Z91" s="214"/>
      <c r="AA91" s="214"/>
      <c r="AB91" s="214"/>
      <c r="AC91" s="214"/>
      <c r="AD91" s="214"/>
      <c r="AE91" s="214"/>
      <c r="AF91" s="214"/>
      <c r="AG91" s="214" t="s">
        <v>216</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5">
      <c r="A92" s="256">
        <v>30</v>
      </c>
      <c r="B92" s="257" t="s">
        <v>336</v>
      </c>
      <c r="C92" s="269" t="s">
        <v>337</v>
      </c>
      <c r="D92" s="258" t="s">
        <v>329</v>
      </c>
      <c r="E92" s="259">
        <v>1</v>
      </c>
      <c r="F92" s="260"/>
      <c r="G92" s="261">
        <f>ROUND(E92*F92,2)</f>
        <v>0</v>
      </c>
      <c r="H92" s="260"/>
      <c r="I92" s="261">
        <f>ROUND(E92*H92,2)</f>
        <v>0</v>
      </c>
      <c r="J92" s="260"/>
      <c r="K92" s="261">
        <f>ROUND(E92*J92,2)</f>
        <v>0</v>
      </c>
      <c r="L92" s="261">
        <v>21</v>
      </c>
      <c r="M92" s="261">
        <f>G92*(1+L92/100)</f>
        <v>0</v>
      </c>
      <c r="N92" s="259">
        <v>0</v>
      </c>
      <c r="O92" s="259">
        <f>ROUND(E92*N92,2)</f>
        <v>0</v>
      </c>
      <c r="P92" s="259">
        <v>0</v>
      </c>
      <c r="Q92" s="259">
        <f>ROUND(E92*P92,2)</f>
        <v>0</v>
      </c>
      <c r="R92" s="261"/>
      <c r="S92" s="261" t="s">
        <v>207</v>
      </c>
      <c r="T92" s="262" t="s">
        <v>173</v>
      </c>
      <c r="U92" s="225">
        <v>0</v>
      </c>
      <c r="V92" s="225">
        <f>ROUND(E92*U92,2)</f>
        <v>0</v>
      </c>
      <c r="W92" s="225"/>
      <c r="X92" s="225" t="s">
        <v>215</v>
      </c>
      <c r="Y92" s="225" t="s">
        <v>174</v>
      </c>
      <c r="Z92" s="214"/>
      <c r="AA92" s="214"/>
      <c r="AB92" s="214"/>
      <c r="AC92" s="214"/>
      <c r="AD92" s="214"/>
      <c r="AE92" s="214"/>
      <c r="AF92" s="214"/>
      <c r="AG92" s="214" t="s">
        <v>216</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5">
      <c r="A93" s="256">
        <v>31</v>
      </c>
      <c r="B93" s="257" t="s">
        <v>338</v>
      </c>
      <c r="C93" s="269" t="s">
        <v>339</v>
      </c>
      <c r="D93" s="258" t="s">
        <v>329</v>
      </c>
      <c r="E93" s="259">
        <v>1</v>
      </c>
      <c r="F93" s="260"/>
      <c r="G93" s="261">
        <f>ROUND(E93*F93,2)</f>
        <v>0</v>
      </c>
      <c r="H93" s="260"/>
      <c r="I93" s="261">
        <f>ROUND(E93*H93,2)</f>
        <v>0</v>
      </c>
      <c r="J93" s="260"/>
      <c r="K93" s="261">
        <f>ROUND(E93*J93,2)</f>
        <v>0</v>
      </c>
      <c r="L93" s="261">
        <v>21</v>
      </c>
      <c r="M93" s="261">
        <f>G93*(1+L93/100)</f>
        <v>0</v>
      </c>
      <c r="N93" s="259">
        <v>0</v>
      </c>
      <c r="O93" s="259">
        <f>ROUND(E93*N93,2)</f>
        <v>0</v>
      </c>
      <c r="P93" s="259">
        <v>0</v>
      </c>
      <c r="Q93" s="259">
        <f>ROUND(E93*P93,2)</f>
        <v>0</v>
      </c>
      <c r="R93" s="261"/>
      <c r="S93" s="261" t="s">
        <v>207</v>
      </c>
      <c r="T93" s="262" t="s">
        <v>173</v>
      </c>
      <c r="U93" s="225">
        <v>0</v>
      </c>
      <c r="V93" s="225">
        <f>ROUND(E93*U93,2)</f>
        <v>0</v>
      </c>
      <c r="W93" s="225"/>
      <c r="X93" s="225" t="s">
        <v>215</v>
      </c>
      <c r="Y93" s="225" t="s">
        <v>174</v>
      </c>
      <c r="Z93" s="214"/>
      <c r="AA93" s="214"/>
      <c r="AB93" s="214"/>
      <c r="AC93" s="214"/>
      <c r="AD93" s="214"/>
      <c r="AE93" s="214"/>
      <c r="AF93" s="214"/>
      <c r="AG93" s="214" t="s">
        <v>216</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5">
      <c r="A94" s="256">
        <v>32</v>
      </c>
      <c r="B94" s="257" t="s">
        <v>340</v>
      </c>
      <c r="C94" s="269" t="s">
        <v>341</v>
      </c>
      <c r="D94" s="258" t="s">
        <v>329</v>
      </c>
      <c r="E94" s="259">
        <v>1</v>
      </c>
      <c r="F94" s="260"/>
      <c r="G94" s="261">
        <f>ROUND(E94*F94,2)</f>
        <v>0</v>
      </c>
      <c r="H94" s="260"/>
      <c r="I94" s="261">
        <f>ROUND(E94*H94,2)</f>
        <v>0</v>
      </c>
      <c r="J94" s="260"/>
      <c r="K94" s="261">
        <f>ROUND(E94*J94,2)</f>
        <v>0</v>
      </c>
      <c r="L94" s="261">
        <v>21</v>
      </c>
      <c r="M94" s="261">
        <f>G94*(1+L94/100)</f>
        <v>0</v>
      </c>
      <c r="N94" s="259">
        <v>0</v>
      </c>
      <c r="O94" s="259">
        <f>ROUND(E94*N94,2)</f>
        <v>0</v>
      </c>
      <c r="P94" s="259">
        <v>0</v>
      </c>
      <c r="Q94" s="259">
        <f>ROUND(E94*P94,2)</f>
        <v>0</v>
      </c>
      <c r="R94" s="261"/>
      <c r="S94" s="261" t="s">
        <v>207</v>
      </c>
      <c r="T94" s="262" t="s">
        <v>173</v>
      </c>
      <c r="U94" s="225">
        <v>0</v>
      </c>
      <c r="V94" s="225">
        <f>ROUND(E94*U94,2)</f>
        <v>0</v>
      </c>
      <c r="W94" s="225"/>
      <c r="X94" s="225" t="s">
        <v>215</v>
      </c>
      <c r="Y94" s="225" t="s">
        <v>174</v>
      </c>
      <c r="Z94" s="214"/>
      <c r="AA94" s="214"/>
      <c r="AB94" s="214"/>
      <c r="AC94" s="214"/>
      <c r="AD94" s="214"/>
      <c r="AE94" s="214"/>
      <c r="AF94" s="214"/>
      <c r="AG94" s="214" t="s">
        <v>216</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5">
      <c r="A95" s="256">
        <v>33</v>
      </c>
      <c r="B95" s="257" t="s">
        <v>342</v>
      </c>
      <c r="C95" s="269" t="s">
        <v>343</v>
      </c>
      <c r="D95" s="258" t="s">
        <v>329</v>
      </c>
      <c r="E95" s="259">
        <v>1</v>
      </c>
      <c r="F95" s="260"/>
      <c r="G95" s="261">
        <f>ROUND(E95*F95,2)</f>
        <v>0</v>
      </c>
      <c r="H95" s="260"/>
      <c r="I95" s="261">
        <f>ROUND(E95*H95,2)</f>
        <v>0</v>
      </c>
      <c r="J95" s="260"/>
      <c r="K95" s="261">
        <f>ROUND(E95*J95,2)</f>
        <v>0</v>
      </c>
      <c r="L95" s="261">
        <v>21</v>
      </c>
      <c r="M95" s="261">
        <f>G95*(1+L95/100)</f>
        <v>0</v>
      </c>
      <c r="N95" s="259">
        <v>0</v>
      </c>
      <c r="O95" s="259">
        <f>ROUND(E95*N95,2)</f>
        <v>0</v>
      </c>
      <c r="P95" s="259">
        <v>0</v>
      </c>
      <c r="Q95" s="259">
        <f>ROUND(E95*P95,2)</f>
        <v>0</v>
      </c>
      <c r="R95" s="261"/>
      <c r="S95" s="261" t="s">
        <v>207</v>
      </c>
      <c r="T95" s="262" t="s">
        <v>173</v>
      </c>
      <c r="U95" s="225">
        <v>0</v>
      </c>
      <c r="V95" s="225">
        <f>ROUND(E95*U95,2)</f>
        <v>0</v>
      </c>
      <c r="W95" s="225"/>
      <c r="X95" s="225" t="s">
        <v>215</v>
      </c>
      <c r="Y95" s="225" t="s">
        <v>174</v>
      </c>
      <c r="Z95" s="214"/>
      <c r="AA95" s="214"/>
      <c r="AB95" s="214"/>
      <c r="AC95" s="214"/>
      <c r="AD95" s="214"/>
      <c r="AE95" s="214"/>
      <c r="AF95" s="214"/>
      <c r="AG95" s="214" t="s">
        <v>216</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5">
      <c r="A96" s="256">
        <v>34</v>
      </c>
      <c r="B96" s="257" t="s">
        <v>344</v>
      </c>
      <c r="C96" s="269" t="s">
        <v>345</v>
      </c>
      <c r="D96" s="258" t="s">
        <v>329</v>
      </c>
      <c r="E96" s="259">
        <v>1</v>
      </c>
      <c r="F96" s="260"/>
      <c r="G96" s="261">
        <f>ROUND(E96*F96,2)</f>
        <v>0</v>
      </c>
      <c r="H96" s="260"/>
      <c r="I96" s="261">
        <f>ROUND(E96*H96,2)</f>
        <v>0</v>
      </c>
      <c r="J96" s="260"/>
      <c r="K96" s="261">
        <f>ROUND(E96*J96,2)</f>
        <v>0</v>
      </c>
      <c r="L96" s="261">
        <v>21</v>
      </c>
      <c r="M96" s="261">
        <f>G96*(1+L96/100)</f>
        <v>0</v>
      </c>
      <c r="N96" s="259">
        <v>0</v>
      </c>
      <c r="O96" s="259">
        <f>ROUND(E96*N96,2)</f>
        <v>0</v>
      </c>
      <c r="P96" s="259">
        <v>0</v>
      </c>
      <c r="Q96" s="259">
        <f>ROUND(E96*P96,2)</f>
        <v>0</v>
      </c>
      <c r="R96" s="261"/>
      <c r="S96" s="261" t="s">
        <v>207</v>
      </c>
      <c r="T96" s="262" t="s">
        <v>173</v>
      </c>
      <c r="U96" s="225">
        <v>0</v>
      </c>
      <c r="V96" s="225">
        <f>ROUND(E96*U96,2)</f>
        <v>0</v>
      </c>
      <c r="W96" s="225"/>
      <c r="X96" s="225" t="s">
        <v>215</v>
      </c>
      <c r="Y96" s="225" t="s">
        <v>174</v>
      </c>
      <c r="Z96" s="214"/>
      <c r="AA96" s="214"/>
      <c r="AB96" s="214"/>
      <c r="AC96" s="214"/>
      <c r="AD96" s="214"/>
      <c r="AE96" s="214"/>
      <c r="AF96" s="214"/>
      <c r="AG96" s="214" t="s">
        <v>216</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5">
      <c r="A97" s="256">
        <v>35</v>
      </c>
      <c r="B97" s="257" t="s">
        <v>346</v>
      </c>
      <c r="C97" s="269" t="s">
        <v>347</v>
      </c>
      <c r="D97" s="258" t="s">
        <v>329</v>
      </c>
      <c r="E97" s="259">
        <v>1</v>
      </c>
      <c r="F97" s="260"/>
      <c r="G97" s="261">
        <f>ROUND(E97*F97,2)</f>
        <v>0</v>
      </c>
      <c r="H97" s="260"/>
      <c r="I97" s="261">
        <f>ROUND(E97*H97,2)</f>
        <v>0</v>
      </c>
      <c r="J97" s="260"/>
      <c r="K97" s="261">
        <f>ROUND(E97*J97,2)</f>
        <v>0</v>
      </c>
      <c r="L97" s="261">
        <v>21</v>
      </c>
      <c r="M97" s="261">
        <f>G97*(1+L97/100)</f>
        <v>0</v>
      </c>
      <c r="N97" s="259">
        <v>0</v>
      </c>
      <c r="O97" s="259">
        <f>ROUND(E97*N97,2)</f>
        <v>0</v>
      </c>
      <c r="P97" s="259">
        <v>0</v>
      </c>
      <c r="Q97" s="259">
        <f>ROUND(E97*P97,2)</f>
        <v>0</v>
      </c>
      <c r="R97" s="261"/>
      <c r="S97" s="261" t="s">
        <v>207</v>
      </c>
      <c r="T97" s="262" t="s">
        <v>173</v>
      </c>
      <c r="U97" s="225">
        <v>0</v>
      </c>
      <c r="V97" s="225">
        <f>ROUND(E97*U97,2)</f>
        <v>0</v>
      </c>
      <c r="W97" s="225"/>
      <c r="X97" s="225" t="s">
        <v>215</v>
      </c>
      <c r="Y97" s="225" t="s">
        <v>174</v>
      </c>
      <c r="Z97" s="214"/>
      <c r="AA97" s="214"/>
      <c r="AB97" s="214"/>
      <c r="AC97" s="214"/>
      <c r="AD97" s="214"/>
      <c r="AE97" s="214"/>
      <c r="AF97" s="214"/>
      <c r="AG97" s="214" t="s">
        <v>216</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x14ac:dyDescent="0.25">
      <c r="A98" s="228" t="s">
        <v>167</v>
      </c>
      <c r="B98" s="229" t="s">
        <v>123</v>
      </c>
      <c r="C98" s="244" t="s">
        <v>124</v>
      </c>
      <c r="D98" s="230"/>
      <c r="E98" s="231"/>
      <c r="F98" s="232"/>
      <c r="G98" s="232">
        <f>SUMIF(AG99:AG105,"&lt;&gt;NOR",G99:G105)</f>
        <v>0</v>
      </c>
      <c r="H98" s="232"/>
      <c r="I98" s="232">
        <f>SUM(I99:I105)</f>
        <v>0</v>
      </c>
      <c r="J98" s="232"/>
      <c r="K98" s="232">
        <f>SUM(K99:K105)</f>
        <v>0</v>
      </c>
      <c r="L98" s="232"/>
      <c r="M98" s="232">
        <f>SUM(M99:M105)</f>
        <v>0</v>
      </c>
      <c r="N98" s="231"/>
      <c r="O98" s="231">
        <f>SUM(O99:O105)</f>
        <v>0</v>
      </c>
      <c r="P98" s="231"/>
      <c r="Q98" s="231">
        <f>SUM(Q99:Q105)</f>
        <v>1.72</v>
      </c>
      <c r="R98" s="232"/>
      <c r="S98" s="232"/>
      <c r="T98" s="233"/>
      <c r="U98" s="227"/>
      <c r="V98" s="227">
        <f>SUM(V99:V105)</f>
        <v>20.07</v>
      </c>
      <c r="W98" s="227"/>
      <c r="X98" s="227"/>
      <c r="Y98" s="227"/>
      <c r="AG98" t="s">
        <v>168</v>
      </c>
    </row>
    <row r="99" spans="1:60" ht="20.399999999999999" outlineLevel="1" x14ac:dyDescent="0.25">
      <c r="A99" s="235">
        <v>36</v>
      </c>
      <c r="B99" s="236" t="s">
        <v>348</v>
      </c>
      <c r="C99" s="245" t="s">
        <v>349</v>
      </c>
      <c r="D99" s="237" t="s">
        <v>213</v>
      </c>
      <c r="E99" s="238">
        <v>71.7</v>
      </c>
      <c r="F99" s="239"/>
      <c r="G99" s="240">
        <f>ROUND(E99*F99,2)</f>
        <v>0</v>
      </c>
      <c r="H99" s="239"/>
      <c r="I99" s="240">
        <f>ROUND(E99*H99,2)</f>
        <v>0</v>
      </c>
      <c r="J99" s="239"/>
      <c r="K99" s="240">
        <f>ROUND(E99*J99,2)</f>
        <v>0</v>
      </c>
      <c r="L99" s="240">
        <v>21</v>
      </c>
      <c r="M99" s="240">
        <f>G99*(1+L99/100)</f>
        <v>0</v>
      </c>
      <c r="N99" s="238">
        <v>0</v>
      </c>
      <c r="O99" s="238">
        <f>ROUND(E99*N99,2)</f>
        <v>0</v>
      </c>
      <c r="P99" s="238">
        <v>0.01</v>
      </c>
      <c r="Q99" s="238">
        <f>ROUND(E99*P99,2)</f>
        <v>0.72</v>
      </c>
      <c r="R99" s="240" t="s">
        <v>350</v>
      </c>
      <c r="S99" s="240" t="s">
        <v>172</v>
      </c>
      <c r="T99" s="241" t="s">
        <v>172</v>
      </c>
      <c r="U99" s="225">
        <v>0.06</v>
      </c>
      <c r="V99" s="225">
        <f>ROUND(E99*U99,2)</f>
        <v>4.3</v>
      </c>
      <c r="W99" s="225"/>
      <c r="X99" s="225" t="s">
        <v>215</v>
      </c>
      <c r="Y99" s="225" t="s">
        <v>174</v>
      </c>
      <c r="Z99" s="214"/>
      <c r="AA99" s="214"/>
      <c r="AB99" s="214"/>
      <c r="AC99" s="214"/>
      <c r="AD99" s="214"/>
      <c r="AE99" s="214"/>
      <c r="AF99" s="214"/>
      <c r="AG99" s="214" t="s">
        <v>216</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5">
      <c r="A100" s="221"/>
      <c r="B100" s="222"/>
      <c r="C100" s="266" t="s">
        <v>351</v>
      </c>
      <c r="D100" s="250"/>
      <c r="E100" s="251"/>
      <c r="F100" s="225"/>
      <c r="G100" s="225"/>
      <c r="H100" s="225"/>
      <c r="I100" s="225"/>
      <c r="J100" s="225"/>
      <c r="K100" s="225"/>
      <c r="L100" s="225"/>
      <c r="M100" s="225"/>
      <c r="N100" s="224"/>
      <c r="O100" s="224"/>
      <c r="P100" s="224"/>
      <c r="Q100" s="224"/>
      <c r="R100" s="225"/>
      <c r="S100" s="225"/>
      <c r="T100" s="225"/>
      <c r="U100" s="225"/>
      <c r="V100" s="225"/>
      <c r="W100" s="225"/>
      <c r="X100" s="225"/>
      <c r="Y100" s="225"/>
      <c r="Z100" s="214"/>
      <c r="AA100" s="214"/>
      <c r="AB100" s="214"/>
      <c r="AC100" s="214"/>
      <c r="AD100" s="214"/>
      <c r="AE100" s="214"/>
      <c r="AF100" s="214"/>
      <c r="AG100" s="214" t="s">
        <v>220</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5">
      <c r="A101" s="221"/>
      <c r="B101" s="222"/>
      <c r="C101" s="266" t="s">
        <v>352</v>
      </c>
      <c r="D101" s="250"/>
      <c r="E101" s="251"/>
      <c r="F101" s="225"/>
      <c r="G101" s="225"/>
      <c r="H101" s="225"/>
      <c r="I101" s="225"/>
      <c r="J101" s="225"/>
      <c r="K101" s="225"/>
      <c r="L101" s="225"/>
      <c r="M101" s="225"/>
      <c r="N101" s="224"/>
      <c r="O101" s="224"/>
      <c r="P101" s="224"/>
      <c r="Q101" s="224"/>
      <c r="R101" s="225"/>
      <c r="S101" s="225"/>
      <c r="T101" s="225"/>
      <c r="U101" s="225"/>
      <c r="V101" s="225"/>
      <c r="W101" s="225"/>
      <c r="X101" s="225"/>
      <c r="Y101" s="225"/>
      <c r="Z101" s="214"/>
      <c r="AA101" s="214"/>
      <c r="AB101" s="214"/>
      <c r="AC101" s="214"/>
      <c r="AD101" s="214"/>
      <c r="AE101" s="214"/>
      <c r="AF101" s="214"/>
      <c r="AG101" s="214" t="s">
        <v>220</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5">
      <c r="A102" s="221"/>
      <c r="B102" s="222"/>
      <c r="C102" s="266" t="s">
        <v>353</v>
      </c>
      <c r="D102" s="250"/>
      <c r="E102" s="251">
        <v>30.9</v>
      </c>
      <c r="F102" s="225"/>
      <c r="G102" s="225"/>
      <c r="H102" s="225"/>
      <c r="I102" s="225"/>
      <c r="J102" s="225"/>
      <c r="K102" s="225"/>
      <c r="L102" s="225"/>
      <c r="M102" s="225"/>
      <c r="N102" s="224"/>
      <c r="O102" s="224"/>
      <c r="P102" s="224"/>
      <c r="Q102" s="224"/>
      <c r="R102" s="225"/>
      <c r="S102" s="225"/>
      <c r="T102" s="225"/>
      <c r="U102" s="225"/>
      <c r="V102" s="225"/>
      <c r="W102" s="225"/>
      <c r="X102" s="225"/>
      <c r="Y102" s="225"/>
      <c r="Z102" s="214"/>
      <c r="AA102" s="214"/>
      <c r="AB102" s="214"/>
      <c r="AC102" s="214"/>
      <c r="AD102" s="214"/>
      <c r="AE102" s="214"/>
      <c r="AF102" s="214"/>
      <c r="AG102" s="214" t="s">
        <v>220</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5">
      <c r="A103" s="221"/>
      <c r="B103" s="222"/>
      <c r="C103" s="266" t="s">
        <v>354</v>
      </c>
      <c r="D103" s="250"/>
      <c r="E103" s="251">
        <v>40.799999999999997</v>
      </c>
      <c r="F103" s="225"/>
      <c r="G103" s="225"/>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220</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5">
      <c r="A104" s="235">
        <v>37</v>
      </c>
      <c r="B104" s="236" t="s">
        <v>355</v>
      </c>
      <c r="C104" s="245" t="s">
        <v>356</v>
      </c>
      <c r="D104" s="237" t="s">
        <v>213</v>
      </c>
      <c r="E104" s="238">
        <v>71.7</v>
      </c>
      <c r="F104" s="239"/>
      <c r="G104" s="240">
        <f>ROUND(E104*F104,2)</f>
        <v>0</v>
      </c>
      <c r="H104" s="239"/>
      <c r="I104" s="240">
        <f>ROUND(E104*H104,2)</f>
        <v>0</v>
      </c>
      <c r="J104" s="239"/>
      <c r="K104" s="240">
        <f>ROUND(E104*J104,2)</f>
        <v>0</v>
      </c>
      <c r="L104" s="240">
        <v>21</v>
      </c>
      <c r="M104" s="240">
        <f>G104*(1+L104/100)</f>
        <v>0</v>
      </c>
      <c r="N104" s="238">
        <v>0</v>
      </c>
      <c r="O104" s="238">
        <f>ROUND(E104*N104,2)</f>
        <v>0</v>
      </c>
      <c r="P104" s="238">
        <v>1.4E-2</v>
      </c>
      <c r="Q104" s="238">
        <f>ROUND(E104*P104,2)</f>
        <v>1</v>
      </c>
      <c r="R104" s="240" t="s">
        <v>350</v>
      </c>
      <c r="S104" s="240" t="s">
        <v>172</v>
      </c>
      <c r="T104" s="241" t="s">
        <v>172</v>
      </c>
      <c r="U104" s="225">
        <v>0.22</v>
      </c>
      <c r="V104" s="225">
        <f>ROUND(E104*U104,2)</f>
        <v>15.77</v>
      </c>
      <c r="W104" s="225"/>
      <c r="X104" s="225" t="s">
        <v>215</v>
      </c>
      <c r="Y104" s="225" t="s">
        <v>174</v>
      </c>
      <c r="Z104" s="214"/>
      <c r="AA104" s="214"/>
      <c r="AB104" s="214"/>
      <c r="AC104" s="214"/>
      <c r="AD104" s="214"/>
      <c r="AE104" s="214"/>
      <c r="AF104" s="214"/>
      <c r="AG104" s="214" t="s">
        <v>216</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5">
      <c r="A105" s="221"/>
      <c r="B105" s="222"/>
      <c r="C105" s="266" t="s">
        <v>316</v>
      </c>
      <c r="D105" s="250"/>
      <c r="E105" s="251">
        <v>71.7</v>
      </c>
      <c r="F105" s="225"/>
      <c r="G105" s="225"/>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220</v>
      </c>
      <c r="AH105" s="214">
        <v>5</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x14ac:dyDescent="0.25">
      <c r="A106" s="228" t="s">
        <v>167</v>
      </c>
      <c r="B106" s="229" t="s">
        <v>125</v>
      </c>
      <c r="C106" s="244" t="s">
        <v>126</v>
      </c>
      <c r="D106" s="230"/>
      <c r="E106" s="231"/>
      <c r="F106" s="232"/>
      <c r="G106" s="232">
        <f>SUMIF(AG107:AG107,"&lt;&gt;NOR",G107:G107)</f>
        <v>0</v>
      </c>
      <c r="H106" s="232"/>
      <c r="I106" s="232">
        <f>SUM(I107:I107)</f>
        <v>0</v>
      </c>
      <c r="J106" s="232"/>
      <c r="K106" s="232">
        <f>SUM(K107:K107)</f>
        <v>0</v>
      </c>
      <c r="L106" s="232"/>
      <c r="M106" s="232">
        <f>SUM(M107:M107)</f>
        <v>0</v>
      </c>
      <c r="N106" s="231"/>
      <c r="O106" s="231">
        <f>SUM(O107:O107)</f>
        <v>0</v>
      </c>
      <c r="P106" s="231"/>
      <c r="Q106" s="231">
        <f>SUM(Q107:Q107)</f>
        <v>0</v>
      </c>
      <c r="R106" s="232"/>
      <c r="S106" s="232"/>
      <c r="T106" s="233"/>
      <c r="U106" s="227"/>
      <c r="V106" s="227">
        <f>SUM(V107:V107)</f>
        <v>195.93</v>
      </c>
      <c r="W106" s="227"/>
      <c r="X106" s="227"/>
      <c r="Y106" s="227"/>
      <c r="AG106" t="s">
        <v>168</v>
      </c>
    </row>
    <row r="107" spans="1:60" ht="20.399999999999999" outlineLevel="1" x14ac:dyDescent="0.25">
      <c r="A107" s="256">
        <v>38</v>
      </c>
      <c r="B107" s="257" t="s">
        <v>357</v>
      </c>
      <c r="C107" s="269" t="s">
        <v>358</v>
      </c>
      <c r="D107" s="258" t="s">
        <v>359</v>
      </c>
      <c r="E107" s="259">
        <v>101.77969</v>
      </c>
      <c r="F107" s="260"/>
      <c r="G107" s="261">
        <f>ROUND(E107*F107,2)</f>
        <v>0</v>
      </c>
      <c r="H107" s="260"/>
      <c r="I107" s="261">
        <f>ROUND(E107*H107,2)</f>
        <v>0</v>
      </c>
      <c r="J107" s="260"/>
      <c r="K107" s="261">
        <f>ROUND(E107*J107,2)</f>
        <v>0</v>
      </c>
      <c r="L107" s="261">
        <v>21</v>
      </c>
      <c r="M107" s="261">
        <f>G107*(1+L107/100)</f>
        <v>0</v>
      </c>
      <c r="N107" s="259">
        <v>0</v>
      </c>
      <c r="O107" s="259">
        <f>ROUND(E107*N107,2)</f>
        <v>0</v>
      </c>
      <c r="P107" s="259">
        <v>0</v>
      </c>
      <c r="Q107" s="259">
        <f>ROUND(E107*P107,2)</f>
        <v>0</v>
      </c>
      <c r="R107" s="261" t="s">
        <v>214</v>
      </c>
      <c r="S107" s="261" t="s">
        <v>172</v>
      </c>
      <c r="T107" s="262" t="s">
        <v>172</v>
      </c>
      <c r="U107" s="225">
        <v>1.925</v>
      </c>
      <c r="V107" s="225">
        <f>ROUND(E107*U107,2)</f>
        <v>195.93</v>
      </c>
      <c r="W107" s="225"/>
      <c r="X107" s="225" t="s">
        <v>360</v>
      </c>
      <c r="Y107" s="225" t="s">
        <v>174</v>
      </c>
      <c r="Z107" s="214"/>
      <c r="AA107" s="214"/>
      <c r="AB107" s="214"/>
      <c r="AC107" s="214"/>
      <c r="AD107" s="214"/>
      <c r="AE107" s="214"/>
      <c r="AF107" s="214"/>
      <c r="AG107" s="214" t="s">
        <v>361</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x14ac:dyDescent="0.25">
      <c r="A108" s="228" t="s">
        <v>167</v>
      </c>
      <c r="B108" s="229" t="s">
        <v>127</v>
      </c>
      <c r="C108" s="244" t="s">
        <v>128</v>
      </c>
      <c r="D108" s="230"/>
      <c r="E108" s="231"/>
      <c r="F108" s="232"/>
      <c r="G108" s="232">
        <f>SUMIF(AG109:AG116,"&lt;&gt;NOR",G109:G116)</f>
        <v>0</v>
      </c>
      <c r="H108" s="232"/>
      <c r="I108" s="232">
        <f>SUM(I109:I116)</f>
        <v>0</v>
      </c>
      <c r="J108" s="232"/>
      <c r="K108" s="232">
        <f>SUM(K109:K116)</f>
        <v>0</v>
      </c>
      <c r="L108" s="232"/>
      <c r="M108" s="232">
        <f>SUM(M109:M116)</f>
        <v>0</v>
      </c>
      <c r="N108" s="231"/>
      <c r="O108" s="231">
        <f>SUM(O109:O116)</f>
        <v>7.0000000000000007E-2</v>
      </c>
      <c r="P108" s="231"/>
      <c r="Q108" s="231">
        <f>SUM(Q109:Q116)</f>
        <v>0.05</v>
      </c>
      <c r="R108" s="232"/>
      <c r="S108" s="232"/>
      <c r="T108" s="233"/>
      <c r="U108" s="227"/>
      <c r="V108" s="227">
        <f>SUM(V109:V116)</f>
        <v>11.78</v>
      </c>
      <c r="W108" s="227"/>
      <c r="X108" s="227"/>
      <c r="Y108" s="227"/>
      <c r="AG108" t="s">
        <v>168</v>
      </c>
    </row>
    <row r="109" spans="1:60" outlineLevel="1" x14ac:dyDescent="0.25">
      <c r="A109" s="235">
        <v>39</v>
      </c>
      <c r="B109" s="236" t="s">
        <v>362</v>
      </c>
      <c r="C109" s="245" t="s">
        <v>363</v>
      </c>
      <c r="D109" s="237" t="s">
        <v>284</v>
      </c>
      <c r="E109" s="238">
        <v>23.3</v>
      </c>
      <c r="F109" s="239"/>
      <c r="G109" s="240">
        <f>ROUND(E109*F109,2)</f>
        <v>0</v>
      </c>
      <c r="H109" s="239"/>
      <c r="I109" s="240">
        <f>ROUND(E109*H109,2)</f>
        <v>0</v>
      </c>
      <c r="J109" s="239"/>
      <c r="K109" s="240">
        <f>ROUND(E109*J109,2)</f>
        <v>0</v>
      </c>
      <c r="L109" s="240">
        <v>21</v>
      </c>
      <c r="M109" s="240">
        <f>G109*(1+L109/100)</f>
        <v>0</v>
      </c>
      <c r="N109" s="238">
        <v>0</v>
      </c>
      <c r="O109" s="238">
        <f>ROUND(E109*N109,2)</f>
        <v>0</v>
      </c>
      <c r="P109" s="238">
        <v>2.3E-3</v>
      </c>
      <c r="Q109" s="238">
        <f>ROUND(E109*P109,2)</f>
        <v>0.05</v>
      </c>
      <c r="R109" s="240" t="s">
        <v>364</v>
      </c>
      <c r="S109" s="240" t="s">
        <v>172</v>
      </c>
      <c r="T109" s="241" t="s">
        <v>172</v>
      </c>
      <c r="U109" s="225">
        <v>0.10349999999999999</v>
      </c>
      <c r="V109" s="225">
        <f>ROUND(E109*U109,2)</f>
        <v>2.41</v>
      </c>
      <c r="W109" s="225"/>
      <c r="X109" s="225" t="s">
        <v>215</v>
      </c>
      <c r="Y109" s="225" t="s">
        <v>174</v>
      </c>
      <c r="Z109" s="214"/>
      <c r="AA109" s="214"/>
      <c r="AB109" s="214"/>
      <c r="AC109" s="214"/>
      <c r="AD109" s="214"/>
      <c r="AE109" s="214"/>
      <c r="AF109" s="214"/>
      <c r="AG109" s="214" t="s">
        <v>216</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5">
      <c r="A110" s="221"/>
      <c r="B110" s="222"/>
      <c r="C110" s="266" t="s">
        <v>351</v>
      </c>
      <c r="D110" s="250"/>
      <c r="E110" s="251"/>
      <c r="F110" s="225"/>
      <c r="G110" s="225"/>
      <c r="H110" s="225"/>
      <c r="I110" s="225"/>
      <c r="J110" s="225"/>
      <c r="K110" s="225"/>
      <c r="L110" s="225"/>
      <c r="M110" s="225"/>
      <c r="N110" s="224"/>
      <c r="O110" s="224"/>
      <c r="P110" s="224"/>
      <c r="Q110" s="224"/>
      <c r="R110" s="225"/>
      <c r="S110" s="225"/>
      <c r="T110" s="225"/>
      <c r="U110" s="225"/>
      <c r="V110" s="225"/>
      <c r="W110" s="225"/>
      <c r="X110" s="225"/>
      <c r="Y110" s="225"/>
      <c r="Z110" s="214"/>
      <c r="AA110" s="214"/>
      <c r="AB110" s="214"/>
      <c r="AC110" s="214"/>
      <c r="AD110" s="214"/>
      <c r="AE110" s="214"/>
      <c r="AF110" s="214"/>
      <c r="AG110" s="214" t="s">
        <v>220</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5">
      <c r="A111" s="221"/>
      <c r="B111" s="222"/>
      <c r="C111" s="266" t="s">
        <v>365</v>
      </c>
      <c r="D111" s="250"/>
      <c r="E111" s="251">
        <v>10</v>
      </c>
      <c r="F111" s="225"/>
      <c r="G111" s="225"/>
      <c r="H111" s="225"/>
      <c r="I111" s="225"/>
      <c r="J111" s="225"/>
      <c r="K111" s="225"/>
      <c r="L111" s="225"/>
      <c r="M111" s="225"/>
      <c r="N111" s="224"/>
      <c r="O111" s="224"/>
      <c r="P111" s="224"/>
      <c r="Q111" s="224"/>
      <c r="R111" s="225"/>
      <c r="S111" s="225"/>
      <c r="T111" s="225"/>
      <c r="U111" s="225"/>
      <c r="V111" s="225"/>
      <c r="W111" s="225"/>
      <c r="X111" s="225"/>
      <c r="Y111" s="225"/>
      <c r="Z111" s="214"/>
      <c r="AA111" s="214"/>
      <c r="AB111" s="214"/>
      <c r="AC111" s="214"/>
      <c r="AD111" s="214"/>
      <c r="AE111" s="214"/>
      <c r="AF111" s="214"/>
      <c r="AG111" s="214" t="s">
        <v>220</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5">
      <c r="A112" s="221"/>
      <c r="B112" s="222"/>
      <c r="C112" s="266" t="s">
        <v>366</v>
      </c>
      <c r="D112" s="250"/>
      <c r="E112" s="251">
        <v>13.3</v>
      </c>
      <c r="F112" s="225"/>
      <c r="G112" s="225"/>
      <c r="H112" s="225"/>
      <c r="I112" s="225"/>
      <c r="J112" s="225"/>
      <c r="K112" s="225"/>
      <c r="L112" s="225"/>
      <c r="M112" s="225"/>
      <c r="N112" s="224"/>
      <c r="O112" s="224"/>
      <c r="P112" s="224"/>
      <c r="Q112" s="224"/>
      <c r="R112" s="225"/>
      <c r="S112" s="225"/>
      <c r="T112" s="225"/>
      <c r="U112" s="225"/>
      <c r="V112" s="225"/>
      <c r="W112" s="225"/>
      <c r="X112" s="225"/>
      <c r="Y112" s="225"/>
      <c r="Z112" s="214"/>
      <c r="AA112" s="214"/>
      <c r="AB112" s="214"/>
      <c r="AC112" s="214"/>
      <c r="AD112" s="214"/>
      <c r="AE112" s="214"/>
      <c r="AF112" s="214"/>
      <c r="AG112" s="214" t="s">
        <v>220</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5">
      <c r="A113" s="235">
        <v>40</v>
      </c>
      <c r="B113" s="236" t="s">
        <v>367</v>
      </c>
      <c r="C113" s="245" t="s">
        <v>368</v>
      </c>
      <c r="D113" s="237" t="s">
        <v>284</v>
      </c>
      <c r="E113" s="238">
        <v>23.3</v>
      </c>
      <c r="F113" s="239"/>
      <c r="G113" s="240">
        <f>ROUND(E113*F113,2)</f>
        <v>0</v>
      </c>
      <c r="H113" s="239"/>
      <c r="I113" s="240">
        <f>ROUND(E113*H113,2)</f>
        <v>0</v>
      </c>
      <c r="J113" s="239"/>
      <c r="K113" s="240">
        <f>ROUND(E113*J113,2)</f>
        <v>0</v>
      </c>
      <c r="L113" s="240">
        <v>21</v>
      </c>
      <c r="M113" s="240">
        <f>G113*(1+L113/100)</f>
        <v>0</v>
      </c>
      <c r="N113" s="238">
        <v>3.0100000000000001E-3</v>
      </c>
      <c r="O113" s="238">
        <f>ROUND(E113*N113,2)</f>
        <v>7.0000000000000007E-2</v>
      </c>
      <c r="P113" s="238">
        <v>0</v>
      </c>
      <c r="Q113" s="238">
        <f>ROUND(E113*P113,2)</f>
        <v>0</v>
      </c>
      <c r="R113" s="240" t="s">
        <v>364</v>
      </c>
      <c r="S113" s="240" t="s">
        <v>172</v>
      </c>
      <c r="T113" s="241" t="s">
        <v>172</v>
      </c>
      <c r="U113" s="225">
        <v>0.40210000000000001</v>
      </c>
      <c r="V113" s="225">
        <f>ROUND(E113*U113,2)</f>
        <v>9.3699999999999992</v>
      </c>
      <c r="W113" s="225"/>
      <c r="X113" s="225" t="s">
        <v>215</v>
      </c>
      <c r="Y113" s="225" t="s">
        <v>174</v>
      </c>
      <c r="Z113" s="214"/>
      <c r="AA113" s="214"/>
      <c r="AB113" s="214"/>
      <c r="AC113" s="214"/>
      <c r="AD113" s="214"/>
      <c r="AE113" s="214"/>
      <c r="AF113" s="214"/>
      <c r="AG113" s="214" t="s">
        <v>216</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5">
      <c r="A114" s="221"/>
      <c r="B114" s="222"/>
      <c r="C114" s="266" t="s">
        <v>369</v>
      </c>
      <c r="D114" s="250"/>
      <c r="E114" s="251">
        <v>23.3</v>
      </c>
      <c r="F114" s="225"/>
      <c r="G114" s="225"/>
      <c r="H114" s="225"/>
      <c r="I114" s="225"/>
      <c r="J114" s="225"/>
      <c r="K114" s="225"/>
      <c r="L114" s="225"/>
      <c r="M114" s="225"/>
      <c r="N114" s="224"/>
      <c r="O114" s="224"/>
      <c r="P114" s="224"/>
      <c r="Q114" s="224"/>
      <c r="R114" s="225"/>
      <c r="S114" s="225"/>
      <c r="T114" s="225"/>
      <c r="U114" s="225"/>
      <c r="V114" s="225"/>
      <c r="W114" s="225"/>
      <c r="X114" s="225"/>
      <c r="Y114" s="225"/>
      <c r="Z114" s="214"/>
      <c r="AA114" s="214"/>
      <c r="AB114" s="214"/>
      <c r="AC114" s="214"/>
      <c r="AD114" s="214"/>
      <c r="AE114" s="214"/>
      <c r="AF114" s="214"/>
      <c r="AG114" s="214" t="s">
        <v>220</v>
      </c>
      <c r="AH114" s="214">
        <v>5</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5">
      <c r="A115" s="221">
        <v>41</v>
      </c>
      <c r="B115" s="222" t="s">
        <v>370</v>
      </c>
      <c r="C115" s="270" t="s">
        <v>371</v>
      </c>
      <c r="D115" s="223" t="s">
        <v>0</v>
      </c>
      <c r="E115" s="263"/>
      <c r="F115" s="226"/>
      <c r="G115" s="225">
        <f>ROUND(E115*F115,2)</f>
        <v>0</v>
      </c>
      <c r="H115" s="226"/>
      <c r="I115" s="225">
        <f>ROUND(E115*H115,2)</f>
        <v>0</v>
      </c>
      <c r="J115" s="226"/>
      <c r="K115" s="225">
        <f>ROUND(E115*J115,2)</f>
        <v>0</v>
      </c>
      <c r="L115" s="225">
        <v>21</v>
      </c>
      <c r="M115" s="225">
        <f>G115*(1+L115/100)</f>
        <v>0</v>
      </c>
      <c r="N115" s="224">
        <v>0</v>
      </c>
      <c r="O115" s="224">
        <f>ROUND(E115*N115,2)</f>
        <v>0</v>
      </c>
      <c r="P115" s="224">
        <v>0</v>
      </c>
      <c r="Q115" s="224">
        <f>ROUND(E115*P115,2)</f>
        <v>0</v>
      </c>
      <c r="R115" s="225" t="s">
        <v>364</v>
      </c>
      <c r="S115" s="225" t="s">
        <v>172</v>
      </c>
      <c r="T115" s="225" t="s">
        <v>172</v>
      </c>
      <c r="U115" s="225">
        <v>0</v>
      </c>
      <c r="V115" s="225">
        <f>ROUND(E115*U115,2)</f>
        <v>0</v>
      </c>
      <c r="W115" s="225"/>
      <c r="X115" s="225" t="s">
        <v>360</v>
      </c>
      <c r="Y115" s="225" t="s">
        <v>174</v>
      </c>
      <c r="Z115" s="214"/>
      <c r="AA115" s="214"/>
      <c r="AB115" s="214"/>
      <c r="AC115" s="214"/>
      <c r="AD115" s="214"/>
      <c r="AE115" s="214"/>
      <c r="AF115" s="214"/>
      <c r="AG115" s="214" t="s">
        <v>361</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5">
      <c r="A116" s="221"/>
      <c r="B116" s="222"/>
      <c r="C116" s="271" t="s">
        <v>372</v>
      </c>
      <c r="D116" s="264"/>
      <c r="E116" s="264"/>
      <c r="F116" s="264"/>
      <c r="G116" s="264"/>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218</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x14ac:dyDescent="0.25">
      <c r="A117" s="228" t="s">
        <v>167</v>
      </c>
      <c r="B117" s="229" t="s">
        <v>129</v>
      </c>
      <c r="C117" s="244" t="s">
        <v>130</v>
      </c>
      <c r="D117" s="230"/>
      <c r="E117" s="231"/>
      <c r="F117" s="232"/>
      <c r="G117" s="232">
        <f>SUMIF(AG118:AG124,"&lt;&gt;NOR",G118:G124)</f>
        <v>0</v>
      </c>
      <c r="H117" s="232"/>
      <c r="I117" s="232">
        <f>SUM(I118:I124)</f>
        <v>0</v>
      </c>
      <c r="J117" s="232"/>
      <c r="K117" s="232">
        <f>SUM(K118:K124)</f>
        <v>0</v>
      </c>
      <c r="L117" s="232"/>
      <c r="M117" s="232">
        <f>SUM(M118:M124)</f>
        <v>0</v>
      </c>
      <c r="N117" s="231"/>
      <c r="O117" s="231">
        <f>SUM(O118:O124)</f>
        <v>0</v>
      </c>
      <c r="P117" s="231"/>
      <c r="Q117" s="231">
        <f>SUM(Q118:Q124)</f>
        <v>0</v>
      </c>
      <c r="R117" s="232"/>
      <c r="S117" s="232"/>
      <c r="T117" s="233"/>
      <c r="U117" s="227"/>
      <c r="V117" s="227">
        <f>SUM(V118:V124)</f>
        <v>3.42</v>
      </c>
      <c r="W117" s="227"/>
      <c r="X117" s="227"/>
      <c r="Y117" s="227"/>
      <c r="AG117" t="s">
        <v>168</v>
      </c>
    </row>
    <row r="118" spans="1:60" outlineLevel="1" x14ac:dyDescent="0.25">
      <c r="A118" s="235">
        <v>42</v>
      </c>
      <c r="B118" s="236" t="s">
        <v>373</v>
      </c>
      <c r="C118" s="245" t="s">
        <v>374</v>
      </c>
      <c r="D118" s="237" t="s">
        <v>249</v>
      </c>
      <c r="E118" s="238">
        <v>4</v>
      </c>
      <c r="F118" s="239"/>
      <c r="G118" s="240">
        <f>ROUND(E118*F118,2)</f>
        <v>0</v>
      </c>
      <c r="H118" s="239"/>
      <c r="I118" s="240">
        <f>ROUND(E118*H118,2)</f>
        <v>0</v>
      </c>
      <c r="J118" s="239"/>
      <c r="K118" s="240">
        <f>ROUND(E118*J118,2)</f>
        <v>0</v>
      </c>
      <c r="L118" s="240">
        <v>21</v>
      </c>
      <c r="M118" s="240">
        <f>G118*(1+L118/100)</f>
        <v>0</v>
      </c>
      <c r="N118" s="238">
        <v>6.0000000000000002E-5</v>
      </c>
      <c r="O118" s="238">
        <f>ROUND(E118*N118,2)</f>
        <v>0</v>
      </c>
      <c r="P118" s="238">
        <v>5.0000000000000001E-4</v>
      </c>
      <c r="Q118" s="238">
        <f>ROUND(E118*P118,2)</f>
        <v>0</v>
      </c>
      <c r="R118" s="240" t="s">
        <v>375</v>
      </c>
      <c r="S118" s="240" t="s">
        <v>172</v>
      </c>
      <c r="T118" s="241" t="s">
        <v>172</v>
      </c>
      <c r="U118" s="225">
        <v>0.85499999999999998</v>
      </c>
      <c r="V118" s="225">
        <f>ROUND(E118*U118,2)</f>
        <v>3.42</v>
      </c>
      <c r="W118" s="225"/>
      <c r="X118" s="225" t="s">
        <v>215</v>
      </c>
      <c r="Y118" s="225" t="s">
        <v>174</v>
      </c>
      <c r="Z118" s="214"/>
      <c r="AA118" s="214"/>
      <c r="AB118" s="214"/>
      <c r="AC118" s="214"/>
      <c r="AD118" s="214"/>
      <c r="AE118" s="214"/>
      <c r="AF118" s="214"/>
      <c r="AG118" s="214" t="s">
        <v>216</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5">
      <c r="A119" s="221"/>
      <c r="B119" s="222"/>
      <c r="C119" s="266" t="s">
        <v>376</v>
      </c>
      <c r="D119" s="250"/>
      <c r="E119" s="251"/>
      <c r="F119" s="225"/>
      <c r="G119" s="225"/>
      <c r="H119" s="225"/>
      <c r="I119" s="225"/>
      <c r="J119" s="225"/>
      <c r="K119" s="225"/>
      <c r="L119" s="225"/>
      <c r="M119" s="225"/>
      <c r="N119" s="224"/>
      <c r="O119" s="224"/>
      <c r="P119" s="224"/>
      <c r="Q119" s="224"/>
      <c r="R119" s="225"/>
      <c r="S119" s="225"/>
      <c r="T119" s="225"/>
      <c r="U119" s="225"/>
      <c r="V119" s="225"/>
      <c r="W119" s="225"/>
      <c r="X119" s="225"/>
      <c r="Y119" s="225"/>
      <c r="Z119" s="214"/>
      <c r="AA119" s="214"/>
      <c r="AB119" s="214"/>
      <c r="AC119" s="214"/>
      <c r="AD119" s="214"/>
      <c r="AE119" s="214"/>
      <c r="AF119" s="214"/>
      <c r="AG119" s="214" t="s">
        <v>220</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5">
      <c r="A120" s="221"/>
      <c r="B120" s="222"/>
      <c r="C120" s="266" t="s">
        <v>377</v>
      </c>
      <c r="D120" s="250"/>
      <c r="E120" s="251">
        <v>4</v>
      </c>
      <c r="F120" s="225"/>
      <c r="G120" s="225"/>
      <c r="H120" s="225"/>
      <c r="I120" s="225"/>
      <c r="J120" s="225"/>
      <c r="K120" s="225"/>
      <c r="L120" s="225"/>
      <c r="M120" s="225"/>
      <c r="N120" s="224"/>
      <c r="O120" s="224"/>
      <c r="P120" s="224"/>
      <c r="Q120" s="224"/>
      <c r="R120" s="225"/>
      <c r="S120" s="225"/>
      <c r="T120" s="225"/>
      <c r="U120" s="225"/>
      <c r="V120" s="225"/>
      <c r="W120" s="225"/>
      <c r="X120" s="225"/>
      <c r="Y120" s="225"/>
      <c r="Z120" s="214"/>
      <c r="AA120" s="214"/>
      <c r="AB120" s="214"/>
      <c r="AC120" s="214"/>
      <c r="AD120" s="214"/>
      <c r="AE120" s="214"/>
      <c r="AF120" s="214"/>
      <c r="AG120" s="214" t="s">
        <v>220</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5">
      <c r="A121" s="256">
        <v>43</v>
      </c>
      <c r="B121" s="257" t="s">
        <v>378</v>
      </c>
      <c r="C121" s="269" t="s">
        <v>379</v>
      </c>
      <c r="D121" s="258" t="s">
        <v>249</v>
      </c>
      <c r="E121" s="259">
        <v>2</v>
      </c>
      <c r="F121" s="260"/>
      <c r="G121" s="261">
        <f>ROUND(E121*F121,2)</f>
        <v>0</v>
      </c>
      <c r="H121" s="260"/>
      <c r="I121" s="261">
        <f>ROUND(E121*H121,2)</f>
        <v>0</v>
      </c>
      <c r="J121" s="260"/>
      <c r="K121" s="261">
        <f>ROUND(E121*J121,2)</f>
        <v>0</v>
      </c>
      <c r="L121" s="261">
        <v>21</v>
      </c>
      <c r="M121" s="261">
        <f>G121*(1+L121/100)</f>
        <v>0</v>
      </c>
      <c r="N121" s="259">
        <v>5.0000000000000001E-4</v>
      </c>
      <c r="O121" s="259">
        <f>ROUND(E121*N121,2)</f>
        <v>0</v>
      </c>
      <c r="P121" s="259">
        <v>0</v>
      </c>
      <c r="Q121" s="259">
        <f>ROUND(E121*P121,2)</f>
        <v>0</v>
      </c>
      <c r="R121" s="261" t="s">
        <v>285</v>
      </c>
      <c r="S121" s="261" t="s">
        <v>172</v>
      </c>
      <c r="T121" s="262" t="s">
        <v>172</v>
      </c>
      <c r="U121" s="225">
        <v>0</v>
      </c>
      <c r="V121" s="225">
        <f>ROUND(E121*U121,2)</f>
        <v>0</v>
      </c>
      <c r="W121" s="225"/>
      <c r="X121" s="225" t="s">
        <v>286</v>
      </c>
      <c r="Y121" s="225" t="s">
        <v>174</v>
      </c>
      <c r="Z121" s="214"/>
      <c r="AA121" s="214"/>
      <c r="AB121" s="214"/>
      <c r="AC121" s="214"/>
      <c r="AD121" s="214"/>
      <c r="AE121" s="214"/>
      <c r="AF121" s="214"/>
      <c r="AG121" s="214" t="s">
        <v>287</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5">
      <c r="A122" s="235">
        <v>44</v>
      </c>
      <c r="B122" s="236" t="s">
        <v>380</v>
      </c>
      <c r="C122" s="245" t="s">
        <v>381</v>
      </c>
      <c r="D122" s="237" t="s">
        <v>249</v>
      </c>
      <c r="E122" s="238">
        <v>2</v>
      </c>
      <c r="F122" s="239"/>
      <c r="G122" s="240">
        <f>ROUND(E122*F122,2)</f>
        <v>0</v>
      </c>
      <c r="H122" s="239"/>
      <c r="I122" s="240">
        <f>ROUND(E122*H122,2)</f>
        <v>0</v>
      </c>
      <c r="J122" s="239"/>
      <c r="K122" s="240">
        <f>ROUND(E122*J122,2)</f>
        <v>0</v>
      </c>
      <c r="L122" s="240">
        <v>21</v>
      </c>
      <c r="M122" s="240">
        <f>G122*(1+L122/100)</f>
        <v>0</v>
      </c>
      <c r="N122" s="238">
        <v>5.0000000000000001E-4</v>
      </c>
      <c r="O122" s="238">
        <f>ROUND(E122*N122,2)</f>
        <v>0</v>
      </c>
      <c r="P122" s="238">
        <v>0</v>
      </c>
      <c r="Q122" s="238">
        <f>ROUND(E122*P122,2)</f>
        <v>0</v>
      </c>
      <c r="R122" s="240" t="s">
        <v>285</v>
      </c>
      <c r="S122" s="240" t="s">
        <v>172</v>
      </c>
      <c r="T122" s="241" t="s">
        <v>172</v>
      </c>
      <c r="U122" s="225">
        <v>0</v>
      </c>
      <c r="V122" s="225">
        <f>ROUND(E122*U122,2)</f>
        <v>0</v>
      </c>
      <c r="W122" s="225"/>
      <c r="X122" s="225" t="s">
        <v>286</v>
      </c>
      <c r="Y122" s="225" t="s">
        <v>174</v>
      </c>
      <c r="Z122" s="214"/>
      <c r="AA122" s="214"/>
      <c r="AB122" s="214"/>
      <c r="AC122" s="214"/>
      <c r="AD122" s="214"/>
      <c r="AE122" s="214"/>
      <c r="AF122" s="214"/>
      <c r="AG122" s="214" t="s">
        <v>287</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5">
      <c r="A123" s="221">
        <v>45</v>
      </c>
      <c r="B123" s="222" t="s">
        <v>382</v>
      </c>
      <c r="C123" s="270" t="s">
        <v>383</v>
      </c>
      <c r="D123" s="223" t="s">
        <v>0</v>
      </c>
      <c r="E123" s="263"/>
      <c r="F123" s="226"/>
      <c r="G123" s="225">
        <f>ROUND(E123*F123,2)</f>
        <v>0</v>
      </c>
      <c r="H123" s="226"/>
      <c r="I123" s="225">
        <f>ROUND(E123*H123,2)</f>
        <v>0</v>
      </c>
      <c r="J123" s="226"/>
      <c r="K123" s="225">
        <f>ROUND(E123*J123,2)</f>
        <v>0</v>
      </c>
      <c r="L123" s="225">
        <v>21</v>
      </c>
      <c r="M123" s="225">
        <f>G123*(1+L123/100)</f>
        <v>0</v>
      </c>
      <c r="N123" s="224">
        <v>0</v>
      </c>
      <c r="O123" s="224">
        <f>ROUND(E123*N123,2)</f>
        <v>0</v>
      </c>
      <c r="P123" s="224">
        <v>0</v>
      </c>
      <c r="Q123" s="224">
        <f>ROUND(E123*P123,2)</f>
        <v>0</v>
      </c>
      <c r="R123" s="225" t="s">
        <v>375</v>
      </c>
      <c r="S123" s="225" t="s">
        <v>172</v>
      </c>
      <c r="T123" s="225" t="s">
        <v>172</v>
      </c>
      <c r="U123" s="225">
        <v>0</v>
      </c>
      <c r="V123" s="225">
        <f>ROUND(E123*U123,2)</f>
        <v>0</v>
      </c>
      <c r="W123" s="225"/>
      <c r="X123" s="225" t="s">
        <v>360</v>
      </c>
      <c r="Y123" s="225" t="s">
        <v>174</v>
      </c>
      <c r="Z123" s="214"/>
      <c r="AA123" s="214"/>
      <c r="AB123" s="214"/>
      <c r="AC123" s="214"/>
      <c r="AD123" s="214"/>
      <c r="AE123" s="214"/>
      <c r="AF123" s="214"/>
      <c r="AG123" s="214" t="s">
        <v>361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5">
      <c r="A124" s="221"/>
      <c r="B124" s="222"/>
      <c r="C124" s="271" t="s">
        <v>372</v>
      </c>
      <c r="D124" s="264"/>
      <c r="E124" s="264"/>
      <c r="F124" s="264"/>
      <c r="G124" s="264"/>
      <c r="H124" s="225"/>
      <c r="I124" s="225"/>
      <c r="J124" s="225"/>
      <c r="K124" s="225"/>
      <c r="L124" s="225"/>
      <c r="M124" s="225"/>
      <c r="N124" s="224"/>
      <c r="O124" s="224"/>
      <c r="P124" s="224"/>
      <c r="Q124" s="224"/>
      <c r="R124" s="225"/>
      <c r="S124" s="225"/>
      <c r="T124" s="225"/>
      <c r="U124" s="225"/>
      <c r="V124" s="225"/>
      <c r="W124" s="225"/>
      <c r="X124" s="225"/>
      <c r="Y124" s="225"/>
      <c r="Z124" s="214"/>
      <c r="AA124" s="214"/>
      <c r="AB124" s="214"/>
      <c r="AC124" s="214"/>
      <c r="AD124" s="214"/>
      <c r="AE124" s="214"/>
      <c r="AF124" s="214"/>
      <c r="AG124" s="214" t="s">
        <v>218</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x14ac:dyDescent="0.25">
      <c r="A125" s="228" t="s">
        <v>167</v>
      </c>
      <c r="B125" s="229" t="s">
        <v>131</v>
      </c>
      <c r="C125" s="244" t="s">
        <v>132</v>
      </c>
      <c r="D125" s="230"/>
      <c r="E125" s="231"/>
      <c r="F125" s="232"/>
      <c r="G125" s="232">
        <f>SUMIF(AG126:AG132,"&lt;&gt;NOR",G126:G132)</f>
        <v>0</v>
      </c>
      <c r="H125" s="232"/>
      <c r="I125" s="232">
        <f>SUM(I126:I132)</f>
        <v>0</v>
      </c>
      <c r="J125" s="232"/>
      <c r="K125" s="232">
        <f>SUM(K126:K132)</f>
        <v>0</v>
      </c>
      <c r="L125" s="232"/>
      <c r="M125" s="232">
        <f>SUM(M126:M132)</f>
        <v>0</v>
      </c>
      <c r="N125" s="231"/>
      <c r="O125" s="231">
        <f>SUM(O126:O132)</f>
        <v>7.0000000000000007E-2</v>
      </c>
      <c r="P125" s="231"/>
      <c r="Q125" s="231">
        <f>SUM(Q126:Q132)</f>
        <v>0</v>
      </c>
      <c r="R125" s="232"/>
      <c r="S125" s="232"/>
      <c r="T125" s="233"/>
      <c r="U125" s="227"/>
      <c r="V125" s="227">
        <f>SUM(V126:V132)</f>
        <v>85.88</v>
      </c>
      <c r="W125" s="227"/>
      <c r="X125" s="227"/>
      <c r="Y125" s="227"/>
      <c r="AG125" t="s">
        <v>168</v>
      </c>
    </row>
    <row r="126" spans="1:60" outlineLevel="1" x14ac:dyDescent="0.25">
      <c r="A126" s="235">
        <v>46</v>
      </c>
      <c r="B126" s="236" t="s">
        <v>384</v>
      </c>
      <c r="C126" s="245" t="s">
        <v>385</v>
      </c>
      <c r="D126" s="237" t="s">
        <v>213</v>
      </c>
      <c r="E126" s="238">
        <v>280.64</v>
      </c>
      <c r="F126" s="239"/>
      <c r="G126" s="240">
        <f>ROUND(E126*F126,2)</f>
        <v>0</v>
      </c>
      <c r="H126" s="239"/>
      <c r="I126" s="240">
        <f>ROUND(E126*H126,2)</f>
        <v>0</v>
      </c>
      <c r="J126" s="239"/>
      <c r="K126" s="240">
        <f>ROUND(E126*J126,2)</f>
        <v>0</v>
      </c>
      <c r="L126" s="240">
        <v>21</v>
      </c>
      <c r="M126" s="240">
        <f>G126*(1+L126/100)</f>
        <v>0</v>
      </c>
      <c r="N126" s="238">
        <v>2.5000000000000001E-4</v>
      </c>
      <c r="O126" s="238">
        <f>ROUND(E126*N126,2)</f>
        <v>7.0000000000000007E-2</v>
      </c>
      <c r="P126" s="238">
        <v>0</v>
      </c>
      <c r="Q126" s="238">
        <f>ROUND(E126*P126,2)</f>
        <v>0</v>
      </c>
      <c r="R126" s="240" t="s">
        <v>386</v>
      </c>
      <c r="S126" s="240" t="s">
        <v>172</v>
      </c>
      <c r="T126" s="241" t="s">
        <v>172</v>
      </c>
      <c r="U126" s="225">
        <v>0.30599999999999999</v>
      </c>
      <c r="V126" s="225">
        <f>ROUND(E126*U126,2)</f>
        <v>85.88</v>
      </c>
      <c r="W126" s="225"/>
      <c r="X126" s="225" t="s">
        <v>215</v>
      </c>
      <c r="Y126" s="225" t="s">
        <v>174</v>
      </c>
      <c r="Z126" s="214"/>
      <c r="AA126" s="214"/>
      <c r="AB126" s="214"/>
      <c r="AC126" s="214"/>
      <c r="AD126" s="214"/>
      <c r="AE126" s="214"/>
      <c r="AF126" s="214"/>
      <c r="AG126" s="214" t="s">
        <v>216</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5">
      <c r="A127" s="221"/>
      <c r="B127" s="222"/>
      <c r="C127" s="265" t="s">
        <v>387</v>
      </c>
      <c r="D127" s="254"/>
      <c r="E127" s="254"/>
      <c r="F127" s="254"/>
      <c r="G127" s="254"/>
      <c r="H127" s="225"/>
      <c r="I127" s="225"/>
      <c r="J127" s="225"/>
      <c r="K127" s="225"/>
      <c r="L127" s="225"/>
      <c r="M127" s="225"/>
      <c r="N127" s="224"/>
      <c r="O127" s="224"/>
      <c r="P127" s="224"/>
      <c r="Q127" s="224"/>
      <c r="R127" s="225"/>
      <c r="S127" s="225"/>
      <c r="T127" s="225"/>
      <c r="U127" s="225"/>
      <c r="V127" s="225"/>
      <c r="W127" s="225"/>
      <c r="X127" s="225"/>
      <c r="Y127" s="225"/>
      <c r="Z127" s="214"/>
      <c r="AA127" s="214"/>
      <c r="AB127" s="214"/>
      <c r="AC127" s="214"/>
      <c r="AD127" s="214"/>
      <c r="AE127" s="214"/>
      <c r="AF127" s="214"/>
      <c r="AG127" s="214" t="s">
        <v>218</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5">
      <c r="A128" s="221"/>
      <c r="B128" s="222"/>
      <c r="C128" s="266" t="s">
        <v>388</v>
      </c>
      <c r="D128" s="250"/>
      <c r="E128" s="251">
        <v>238.4</v>
      </c>
      <c r="F128" s="225"/>
      <c r="G128" s="225"/>
      <c r="H128" s="225"/>
      <c r="I128" s="225"/>
      <c r="J128" s="225"/>
      <c r="K128" s="225"/>
      <c r="L128" s="225"/>
      <c r="M128" s="225"/>
      <c r="N128" s="224"/>
      <c r="O128" s="224"/>
      <c r="P128" s="224"/>
      <c r="Q128" s="224"/>
      <c r="R128" s="225"/>
      <c r="S128" s="225"/>
      <c r="T128" s="225"/>
      <c r="U128" s="225"/>
      <c r="V128" s="225"/>
      <c r="W128" s="225"/>
      <c r="X128" s="225"/>
      <c r="Y128" s="225"/>
      <c r="Z128" s="214"/>
      <c r="AA128" s="214"/>
      <c r="AB128" s="214"/>
      <c r="AC128" s="214"/>
      <c r="AD128" s="214"/>
      <c r="AE128" s="214"/>
      <c r="AF128" s="214"/>
      <c r="AG128" s="214" t="s">
        <v>220</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5">
      <c r="A129" s="221"/>
      <c r="B129" s="222"/>
      <c r="C129" s="266" t="s">
        <v>389</v>
      </c>
      <c r="D129" s="250"/>
      <c r="E129" s="251">
        <v>16.8</v>
      </c>
      <c r="F129" s="225"/>
      <c r="G129" s="225"/>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220</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5">
      <c r="A130" s="221"/>
      <c r="B130" s="222"/>
      <c r="C130" s="266" t="s">
        <v>390</v>
      </c>
      <c r="D130" s="250"/>
      <c r="E130" s="251">
        <v>14.06</v>
      </c>
      <c r="F130" s="225"/>
      <c r="G130" s="225"/>
      <c r="H130" s="225"/>
      <c r="I130" s="225"/>
      <c r="J130" s="225"/>
      <c r="K130" s="225"/>
      <c r="L130" s="225"/>
      <c r="M130" s="225"/>
      <c r="N130" s="224"/>
      <c r="O130" s="224"/>
      <c r="P130" s="224"/>
      <c r="Q130" s="224"/>
      <c r="R130" s="225"/>
      <c r="S130" s="225"/>
      <c r="T130" s="225"/>
      <c r="U130" s="225"/>
      <c r="V130" s="225"/>
      <c r="W130" s="225"/>
      <c r="X130" s="225"/>
      <c r="Y130" s="225"/>
      <c r="Z130" s="214"/>
      <c r="AA130" s="214"/>
      <c r="AB130" s="214"/>
      <c r="AC130" s="214"/>
      <c r="AD130" s="214"/>
      <c r="AE130" s="214"/>
      <c r="AF130" s="214"/>
      <c r="AG130" s="214" t="s">
        <v>220</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5">
      <c r="A131" s="221"/>
      <c r="B131" s="222"/>
      <c r="C131" s="266" t="s">
        <v>391</v>
      </c>
      <c r="D131" s="250"/>
      <c r="E131" s="251">
        <v>8.1</v>
      </c>
      <c r="F131" s="225"/>
      <c r="G131" s="225"/>
      <c r="H131" s="225"/>
      <c r="I131" s="225"/>
      <c r="J131" s="225"/>
      <c r="K131" s="225"/>
      <c r="L131" s="225"/>
      <c r="M131" s="225"/>
      <c r="N131" s="224"/>
      <c r="O131" s="224"/>
      <c r="P131" s="224"/>
      <c r="Q131" s="224"/>
      <c r="R131" s="225"/>
      <c r="S131" s="225"/>
      <c r="T131" s="225"/>
      <c r="U131" s="225"/>
      <c r="V131" s="225"/>
      <c r="W131" s="225"/>
      <c r="X131" s="225"/>
      <c r="Y131" s="225"/>
      <c r="Z131" s="214"/>
      <c r="AA131" s="214"/>
      <c r="AB131" s="214"/>
      <c r="AC131" s="214"/>
      <c r="AD131" s="214"/>
      <c r="AE131" s="214"/>
      <c r="AF131" s="214"/>
      <c r="AG131" s="214" t="s">
        <v>220</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5">
      <c r="A132" s="221"/>
      <c r="B132" s="222"/>
      <c r="C132" s="266" t="s">
        <v>392</v>
      </c>
      <c r="D132" s="250"/>
      <c r="E132" s="251">
        <v>3.28</v>
      </c>
      <c r="F132" s="225"/>
      <c r="G132" s="225"/>
      <c r="H132" s="225"/>
      <c r="I132" s="225"/>
      <c r="J132" s="225"/>
      <c r="K132" s="225"/>
      <c r="L132" s="225"/>
      <c r="M132" s="225"/>
      <c r="N132" s="224"/>
      <c r="O132" s="224"/>
      <c r="P132" s="224"/>
      <c r="Q132" s="224"/>
      <c r="R132" s="225"/>
      <c r="S132" s="225"/>
      <c r="T132" s="225"/>
      <c r="U132" s="225"/>
      <c r="V132" s="225"/>
      <c r="W132" s="225"/>
      <c r="X132" s="225"/>
      <c r="Y132" s="225"/>
      <c r="Z132" s="214"/>
      <c r="AA132" s="214"/>
      <c r="AB132" s="214"/>
      <c r="AC132" s="214"/>
      <c r="AD132" s="214"/>
      <c r="AE132" s="214"/>
      <c r="AF132" s="214"/>
      <c r="AG132" s="214" t="s">
        <v>220</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x14ac:dyDescent="0.25">
      <c r="A133" s="228" t="s">
        <v>167</v>
      </c>
      <c r="B133" s="229" t="s">
        <v>133</v>
      </c>
      <c r="C133" s="244" t="s">
        <v>134</v>
      </c>
      <c r="D133" s="230"/>
      <c r="E133" s="231"/>
      <c r="F133" s="232"/>
      <c r="G133" s="232">
        <f>SUMIF(AG134:AG148,"&lt;&gt;NOR",G134:G148)</f>
        <v>0</v>
      </c>
      <c r="H133" s="232"/>
      <c r="I133" s="232">
        <f>SUM(I134:I148)</f>
        <v>0</v>
      </c>
      <c r="J133" s="232"/>
      <c r="K133" s="232">
        <f>SUM(K134:K148)</f>
        <v>0</v>
      </c>
      <c r="L133" s="232"/>
      <c r="M133" s="232">
        <f>SUM(M134:M148)</f>
        <v>0</v>
      </c>
      <c r="N133" s="231"/>
      <c r="O133" s="231">
        <f>SUM(O134:O148)</f>
        <v>0</v>
      </c>
      <c r="P133" s="231"/>
      <c r="Q133" s="231">
        <f>SUM(Q134:Q148)</f>
        <v>0</v>
      </c>
      <c r="R133" s="232"/>
      <c r="S133" s="232"/>
      <c r="T133" s="233"/>
      <c r="U133" s="227"/>
      <c r="V133" s="227">
        <f>SUM(V134:V148)</f>
        <v>7.8</v>
      </c>
      <c r="W133" s="227"/>
      <c r="X133" s="227"/>
      <c r="Y133" s="227"/>
      <c r="AG133" t="s">
        <v>168</v>
      </c>
    </row>
    <row r="134" spans="1:60" outlineLevel="1" x14ac:dyDescent="0.25">
      <c r="A134" s="256">
        <v>47</v>
      </c>
      <c r="B134" s="257" t="s">
        <v>393</v>
      </c>
      <c r="C134" s="269" t="s">
        <v>394</v>
      </c>
      <c r="D134" s="258" t="s">
        <v>359</v>
      </c>
      <c r="E134" s="259">
        <v>1.7763899999999999</v>
      </c>
      <c r="F134" s="260"/>
      <c r="G134" s="261">
        <f>ROUND(E134*F134,2)</f>
        <v>0</v>
      </c>
      <c r="H134" s="260"/>
      <c r="I134" s="261">
        <f>ROUND(E134*H134,2)</f>
        <v>0</v>
      </c>
      <c r="J134" s="260"/>
      <c r="K134" s="261">
        <f>ROUND(E134*J134,2)</f>
        <v>0</v>
      </c>
      <c r="L134" s="261">
        <v>21</v>
      </c>
      <c r="M134" s="261">
        <f>G134*(1+L134/100)</f>
        <v>0</v>
      </c>
      <c r="N134" s="259">
        <v>0</v>
      </c>
      <c r="O134" s="259">
        <f>ROUND(E134*N134,2)</f>
        <v>0</v>
      </c>
      <c r="P134" s="259">
        <v>0</v>
      </c>
      <c r="Q134" s="259">
        <f>ROUND(E134*P134,2)</f>
        <v>0</v>
      </c>
      <c r="R134" s="261"/>
      <c r="S134" s="261" t="s">
        <v>172</v>
      </c>
      <c r="T134" s="262" t="s">
        <v>172</v>
      </c>
      <c r="U134" s="225">
        <v>0.26500000000000001</v>
      </c>
      <c r="V134" s="225">
        <f>ROUND(E134*U134,2)</f>
        <v>0.47</v>
      </c>
      <c r="W134" s="225"/>
      <c r="X134" s="225" t="s">
        <v>395</v>
      </c>
      <c r="Y134" s="225" t="s">
        <v>174</v>
      </c>
      <c r="Z134" s="214"/>
      <c r="AA134" s="214"/>
      <c r="AB134" s="214"/>
      <c r="AC134" s="214"/>
      <c r="AD134" s="214"/>
      <c r="AE134" s="214"/>
      <c r="AF134" s="214"/>
      <c r="AG134" s="214" t="s">
        <v>396</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5">
      <c r="A135" s="235">
        <v>48</v>
      </c>
      <c r="B135" s="236" t="s">
        <v>397</v>
      </c>
      <c r="C135" s="245" t="s">
        <v>398</v>
      </c>
      <c r="D135" s="237" t="s">
        <v>359</v>
      </c>
      <c r="E135" s="238">
        <v>1.7763899999999999</v>
      </c>
      <c r="F135" s="239"/>
      <c r="G135" s="240">
        <f>ROUND(E135*F135,2)</f>
        <v>0</v>
      </c>
      <c r="H135" s="239"/>
      <c r="I135" s="240">
        <f>ROUND(E135*H135,2)</f>
        <v>0</v>
      </c>
      <c r="J135" s="239"/>
      <c r="K135" s="240">
        <f>ROUND(E135*J135,2)</f>
        <v>0</v>
      </c>
      <c r="L135" s="240">
        <v>21</v>
      </c>
      <c r="M135" s="240">
        <f>G135*(1+L135/100)</f>
        <v>0</v>
      </c>
      <c r="N135" s="238">
        <v>0</v>
      </c>
      <c r="O135" s="238">
        <f>ROUND(E135*N135,2)</f>
        <v>0</v>
      </c>
      <c r="P135" s="238">
        <v>0</v>
      </c>
      <c r="Q135" s="238">
        <f>ROUND(E135*P135,2)</f>
        <v>0</v>
      </c>
      <c r="R135" s="240" t="s">
        <v>399</v>
      </c>
      <c r="S135" s="240" t="s">
        <v>172</v>
      </c>
      <c r="T135" s="241" t="s">
        <v>172</v>
      </c>
      <c r="U135" s="225">
        <v>4.2000000000000003E-2</v>
      </c>
      <c r="V135" s="225">
        <f>ROUND(E135*U135,2)</f>
        <v>7.0000000000000007E-2</v>
      </c>
      <c r="W135" s="225"/>
      <c r="X135" s="225" t="s">
        <v>395</v>
      </c>
      <c r="Y135" s="225" t="s">
        <v>174</v>
      </c>
      <c r="Z135" s="214"/>
      <c r="AA135" s="214"/>
      <c r="AB135" s="214"/>
      <c r="AC135" s="214"/>
      <c r="AD135" s="214"/>
      <c r="AE135" s="214"/>
      <c r="AF135" s="214"/>
      <c r="AG135" s="214" t="s">
        <v>396</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5">
      <c r="A136" s="221"/>
      <c r="B136" s="222"/>
      <c r="C136" s="265" t="s">
        <v>400</v>
      </c>
      <c r="D136" s="254"/>
      <c r="E136" s="254"/>
      <c r="F136" s="254"/>
      <c r="G136" s="254"/>
      <c r="H136" s="225"/>
      <c r="I136" s="225"/>
      <c r="J136" s="225"/>
      <c r="K136" s="225"/>
      <c r="L136" s="225"/>
      <c r="M136" s="225"/>
      <c r="N136" s="224"/>
      <c r="O136" s="224"/>
      <c r="P136" s="224"/>
      <c r="Q136" s="224"/>
      <c r="R136" s="225"/>
      <c r="S136" s="225"/>
      <c r="T136" s="225"/>
      <c r="U136" s="225"/>
      <c r="V136" s="225"/>
      <c r="W136" s="225"/>
      <c r="X136" s="225"/>
      <c r="Y136" s="225"/>
      <c r="Z136" s="214"/>
      <c r="AA136" s="214"/>
      <c r="AB136" s="214"/>
      <c r="AC136" s="214"/>
      <c r="AD136" s="214"/>
      <c r="AE136" s="214"/>
      <c r="AF136" s="214"/>
      <c r="AG136" s="214" t="s">
        <v>218</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5">
      <c r="A137" s="235">
        <v>49</v>
      </c>
      <c r="B137" s="236" t="s">
        <v>401</v>
      </c>
      <c r="C137" s="245" t="s">
        <v>402</v>
      </c>
      <c r="D137" s="237" t="s">
        <v>359</v>
      </c>
      <c r="E137" s="238">
        <v>7.1055599999999997</v>
      </c>
      <c r="F137" s="239"/>
      <c r="G137" s="240">
        <f>ROUND(E137*F137,2)</f>
        <v>0</v>
      </c>
      <c r="H137" s="239"/>
      <c r="I137" s="240">
        <f>ROUND(E137*H137,2)</f>
        <v>0</v>
      </c>
      <c r="J137" s="239"/>
      <c r="K137" s="240">
        <f>ROUND(E137*J137,2)</f>
        <v>0</v>
      </c>
      <c r="L137" s="240">
        <v>21</v>
      </c>
      <c r="M137" s="240">
        <f>G137*(1+L137/100)</f>
        <v>0</v>
      </c>
      <c r="N137" s="238">
        <v>0</v>
      </c>
      <c r="O137" s="238">
        <f>ROUND(E137*N137,2)</f>
        <v>0</v>
      </c>
      <c r="P137" s="238">
        <v>0</v>
      </c>
      <c r="Q137" s="238">
        <f>ROUND(E137*P137,2)</f>
        <v>0</v>
      </c>
      <c r="R137" s="240" t="s">
        <v>399</v>
      </c>
      <c r="S137" s="240" t="s">
        <v>172</v>
      </c>
      <c r="T137" s="241" t="s">
        <v>172</v>
      </c>
      <c r="U137" s="225">
        <v>0</v>
      </c>
      <c r="V137" s="225">
        <f>ROUND(E137*U137,2)</f>
        <v>0</v>
      </c>
      <c r="W137" s="225"/>
      <c r="X137" s="225" t="s">
        <v>395</v>
      </c>
      <c r="Y137" s="225" t="s">
        <v>174</v>
      </c>
      <c r="Z137" s="214"/>
      <c r="AA137" s="214"/>
      <c r="AB137" s="214"/>
      <c r="AC137" s="214"/>
      <c r="AD137" s="214"/>
      <c r="AE137" s="214"/>
      <c r="AF137" s="214"/>
      <c r="AG137" s="214" t="s">
        <v>396</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5">
      <c r="A138" s="221"/>
      <c r="B138" s="222"/>
      <c r="C138" s="265" t="s">
        <v>400</v>
      </c>
      <c r="D138" s="254"/>
      <c r="E138" s="254"/>
      <c r="F138" s="254"/>
      <c r="G138" s="254"/>
      <c r="H138" s="225"/>
      <c r="I138" s="225"/>
      <c r="J138" s="225"/>
      <c r="K138" s="225"/>
      <c r="L138" s="225"/>
      <c r="M138" s="225"/>
      <c r="N138" s="224"/>
      <c r="O138" s="224"/>
      <c r="P138" s="224"/>
      <c r="Q138" s="224"/>
      <c r="R138" s="225"/>
      <c r="S138" s="225"/>
      <c r="T138" s="225"/>
      <c r="U138" s="225"/>
      <c r="V138" s="225"/>
      <c r="W138" s="225"/>
      <c r="X138" s="225"/>
      <c r="Y138" s="225"/>
      <c r="Z138" s="214"/>
      <c r="AA138" s="214"/>
      <c r="AB138" s="214"/>
      <c r="AC138" s="214"/>
      <c r="AD138" s="214"/>
      <c r="AE138" s="214"/>
      <c r="AF138" s="214"/>
      <c r="AG138" s="214" t="s">
        <v>218</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5">
      <c r="A139" s="235">
        <v>50</v>
      </c>
      <c r="B139" s="236" t="s">
        <v>403</v>
      </c>
      <c r="C139" s="245" t="s">
        <v>404</v>
      </c>
      <c r="D139" s="237" t="s">
        <v>359</v>
      </c>
      <c r="E139" s="238">
        <v>1.7763899999999999</v>
      </c>
      <c r="F139" s="239"/>
      <c r="G139" s="240">
        <f>ROUND(E139*F139,2)</f>
        <v>0</v>
      </c>
      <c r="H139" s="239"/>
      <c r="I139" s="240">
        <f>ROUND(E139*H139,2)</f>
        <v>0</v>
      </c>
      <c r="J139" s="239"/>
      <c r="K139" s="240">
        <f>ROUND(E139*J139,2)</f>
        <v>0</v>
      </c>
      <c r="L139" s="240">
        <v>21</v>
      </c>
      <c r="M139" s="240">
        <f>G139*(1+L139/100)</f>
        <v>0</v>
      </c>
      <c r="N139" s="238">
        <v>0</v>
      </c>
      <c r="O139" s="238">
        <f>ROUND(E139*N139,2)</f>
        <v>0</v>
      </c>
      <c r="P139" s="238">
        <v>0</v>
      </c>
      <c r="Q139" s="238">
        <f>ROUND(E139*P139,2)</f>
        <v>0</v>
      </c>
      <c r="R139" s="240" t="s">
        <v>350</v>
      </c>
      <c r="S139" s="240" t="s">
        <v>172</v>
      </c>
      <c r="T139" s="241" t="s">
        <v>172</v>
      </c>
      <c r="U139" s="225">
        <v>0</v>
      </c>
      <c r="V139" s="225">
        <f>ROUND(E139*U139,2)</f>
        <v>0</v>
      </c>
      <c r="W139" s="225"/>
      <c r="X139" s="225" t="s">
        <v>395</v>
      </c>
      <c r="Y139" s="225" t="s">
        <v>174</v>
      </c>
      <c r="Z139" s="214"/>
      <c r="AA139" s="214"/>
      <c r="AB139" s="214"/>
      <c r="AC139" s="214"/>
      <c r="AD139" s="214"/>
      <c r="AE139" s="214"/>
      <c r="AF139" s="214"/>
      <c r="AG139" s="214" t="s">
        <v>396</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5">
      <c r="A140" s="221"/>
      <c r="B140" s="222"/>
      <c r="C140" s="246" t="s">
        <v>405</v>
      </c>
      <c r="D140" s="243"/>
      <c r="E140" s="243"/>
      <c r="F140" s="243"/>
      <c r="G140" s="243"/>
      <c r="H140" s="225"/>
      <c r="I140" s="225"/>
      <c r="J140" s="225"/>
      <c r="K140" s="225"/>
      <c r="L140" s="225"/>
      <c r="M140" s="225"/>
      <c r="N140" s="224"/>
      <c r="O140" s="224"/>
      <c r="P140" s="224"/>
      <c r="Q140" s="224"/>
      <c r="R140" s="225"/>
      <c r="S140" s="225"/>
      <c r="T140" s="225"/>
      <c r="U140" s="225"/>
      <c r="V140" s="225"/>
      <c r="W140" s="225"/>
      <c r="X140" s="225"/>
      <c r="Y140" s="225"/>
      <c r="Z140" s="214"/>
      <c r="AA140" s="214"/>
      <c r="AB140" s="214"/>
      <c r="AC140" s="214"/>
      <c r="AD140" s="214"/>
      <c r="AE140" s="214"/>
      <c r="AF140" s="214"/>
      <c r="AG140" s="214" t="s">
        <v>177</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20.399999999999999" outlineLevel="1" x14ac:dyDescent="0.25">
      <c r="A141" s="235">
        <v>51</v>
      </c>
      <c r="B141" s="236" t="s">
        <v>406</v>
      </c>
      <c r="C141" s="245" t="s">
        <v>407</v>
      </c>
      <c r="D141" s="237" t="s">
        <v>359</v>
      </c>
      <c r="E141" s="238">
        <v>1.7763899999999999</v>
      </c>
      <c r="F141" s="239"/>
      <c r="G141" s="240">
        <f>ROUND(E141*F141,2)</f>
        <v>0</v>
      </c>
      <c r="H141" s="239"/>
      <c r="I141" s="240">
        <f>ROUND(E141*H141,2)</f>
        <v>0</v>
      </c>
      <c r="J141" s="239"/>
      <c r="K141" s="240">
        <f>ROUND(E141*J141,2)</f>
        <v>0</v>
      </c>
      <c r="L141" s="240">
        <v>21</v>
      </c>
      <c r="M141" s="240">
        <f>G141*(1+L141/100)</f>
        <v>0</v>
      </c>
      <c r="N141" s="238">
        <v>0</v>
      </c>
      <c r="O141" s="238">
        <f>ROUND(E141*N141,2)</f>
        <v>0</v>
      </c>
      <c r="P141" s="238">
        <v>0</v>
      </c>
      <c r="Q141" s="238">
        <f>ROUND(E141*P141,2)</f>
        <v>0</v>
      </c>
      <c r="R141" s="240" t="s">
        <v>297</v>
      </c>
      <c r="S141" s="240" t="s">
        <v>172</v>
      </c>
      <c r="T141" s="241" t="s">
        <v>172</v>
      </c>
      <c r="U141" s="225">
        <v>0.752</v>
      </c>
      <c r="V141" s="225">
        <f>ROUND(E141*U141,2)</f>
        <v>1.34</v>
      </c>
      <c r="W141" s="225"/>
      <c r="X141" s="225" t="s">
        <v>395</v>
      </c>
      <c r="Y141" s="225" t="s">
        <v>174</v>
      </c>
      <c r="Z141" s="214"/>
      <c r="AA141" s="214"/>
      <c r="AB141" s="214"/>
      <c r="AC141" s="214"/>
      <c r="AD141" s="214"/>
      <c r="AE141" s="214"/>
      <c r="AF141" s="214"/>
      <c r="AG141" s="214" t="s">
        <v>396</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5">
      <c r="A142" s="221"/>
      <c r="B142" s="222"/>
      <c r="C142" s="265" t="s">
        <v>408</v>
      </c>
      <c r="D142" s="254"/>
      <c r="E142" s="254"/>
      <c r="F142" s="254"/>
      <c r="G142" s="254"/>
      <c r="H142" s="225"/>
      <c r="I142" s="225"/>
      <c r="J142" s="225"/>
      <c r="K142" s="225"/>
      <c r="L142" s="225"/>
      <c r="M142" s="225"/>
      <c r="N142" s="224"/>
      <c r="O142" s="224"/>
      <c r="P142" s="224"/>
      <c r="Q142" s="224"/>
      <c r="R142" s="225"/>
      <c r="S142" s="225"/>
      <c r="T142" s="225"/>
      <c r="U142" s="225"/>
      <c r="V142" s="225"/>
      <c r="W142" s="225"/>
      <c r="X142" s="225"/>
      <c r="Y142" s="225"/>
      <c r="Z142" s="214"/>
      <c r="AA142" s="214"/>
      <c r="AB142" s="214"/>
      <c r="AC142" s="214"/>
      <c r="AD142" s="214"/>
      <c r="AE142" s="214"/>
      <c r="AF142" s="214"/>
      <c r="AG142" s="214" t="s">
        <v>218</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42" t="str">
        <f>C142</f>
        <v>nebo vybouraných hmot nošením nebo přehazováním k místu nakládky přístupnému normálním dopravním prostředkům do 10 m,</v>
      </c>
      <c r="BB142" s="214"/>
      <c r="BC142" s="214"/>
      <c r="BD142" s="214"/>
      <c r="BE142" s="214"/>
      <c r="BF142" s="214"/>
      <c r="BG142" s="214"/>
      <c r="BH142" s="214"/>
    </row>
    <row r="143" spans="1:60" outlineLevel="2" x14ac:dyDescent="0.25">
      <c r="A143" s="221"/>
      <c r="B143" s="222"/>
      <c r="C143" s="267" t="s">
        <v>409</v>
      </c>
      <c r="D143" s="255"/>
      <c r="E143" s="255"/>
      <c r="F143" s="255"/>
      <c r="G143" s="255"/>
      <c r="H143" s="225"/>
      <c r="I143" s="225"/>
      <c r="J143" s="225"/>
      <c r="K143" s="225"/>
      <c r="L143" s="225"/>
      <c r="M143" s="225"/>
      <c r="N143" s="224"/>
      <c r="O143" s="224"/>
      <c r="P143" s="224"/>
      <c r="Q143" s="224"/>
      <c r="R143" s="225"/>
      <c r="S143" s="225"/>
      <c r="T143" s="225"/>
      <c r="U143" s="225"/>
      <c r="V143" s="225"/>
      <c r="W143" s="225"/>
      <c r="X143" s="225"/>
      <c r="Y143" s="225"/>
      <c r="Z143" s="214"/>
      <c r="AA143" s="214"/>
      <c r="AB143" s="214"/>
      <c r="AC143" s="214"/>
      <c r="AD143" s="214"/>
      <c r="AE143" s="214"/>
      <c r="AF143" s="214"/>
      <c r="AG143" s="214" t="s">
        <v>177</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42" t="str">
        <f>C143</f>
        <v>S naložením suti nebo vybouraných hmot do dopravního prostředku a na jejich vyložením, popřípadě přeložením na normální dopravní prostředek.</v>
      </c>
      <c r="BB143" s="214"/>
      <c r="BC143" s="214"/>
      <c r="BD143" s="214"/>
      <c r="BE143" s="214"/>
      <c r="BF143" s="214"/>
      <c r="BG143" s="214"/>
      <c r="BH143" s="214"/>
    </row>
    <row r="144" spans="1:60" ht="20.399999999999999" outlineLevel="1" x14ac:dyDescent="0.25">
      <c r="A144" s="235">
        <v>52</v>
      </c>
      <c r="B144" s="236" t="s">
        <v>410</v>
      </c>
      <c r="C144" s="245" t="s">
        <v>411</v>
      </c>
      <c r="D144" s="237" t="s">
        <v>359</v>
      </c>
      <c r="E144" s="238">
        <v>7.1055599999999997</v>
      </c>
      <c r="F144" s="239"/>
      <c r="G144" s="240">
        <f>ROUND(E144*F144,2)</f>
        <v>0</v>
      </c>
      <c r="H144" s="239"/>
      <c r="I144" s="240">
        <f>ROUND(E144*H144,2)</f>
        <v>0</v>
      </c>
      <c r="J144" s="239"/>
      <c r="K144" s="240">
        <f>ROUND(E144*J144,2)</f>
        <v>0</v>
      </c>
      <c r="L144" s="240">
        <v>21</v>
      </c>
      <c r="M144" s="240">
        <f>G144*(1+L144/100)</f>
        <v>0</v>
      </c>
      <c r="N144" s="238">
        <v>0</v>
      </c>
      <c r="O144" s="238">
        <f>ROUND(E144*N144,2)</f>
        <v>0</v>
      </c>
      <c r="P144" s="238">
        <v>0</v>
      </c>
      <c r="Q144" s="238">
        <f>ROUND(E144*P144,2)</f>
        <v>0</v>
      </c>
      <c r="R144" s="240" t="s">
        <v>297</v>
      </c>
      <c r="S144" s="240" t="s">
        <v>172</v>
      </c>
      <c r="T144" s="241" t="s">
        <v>172</v>
      </c>
      <c r="U144" s="225">
        <v>0.83199999999999996</v>
      </c>
      <c r="V144" s="225">
        <f>ROUND(E144*U144,2)</f>
        <v>5.91</v>
      </c>
      <c r="W144" s="225"/>
      <c r="X144" s="225" t="s">
        <v>395</v>
      </c>
      <c r="Y144" s="225" t="s">
        <v>174</v>
      </c>
      <c r="Z144" s="214"/>
      <c r="AA144" s="214"/>
      <c r="AB144" s="214"/>
      <c r="AC144" s="214"/>
      <c r="AD144" s="214"/>
      <c r="AE144" s="214"/>
      <c r="AF144" s="214"/>
      <c r="AG144" s="214" t="s">
        <v>396</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x14ac:dyDescent="0.25">
      <c r="A145" s="221"/>
      <c r="B145" s="222"/>
      <c r="C145" s="265" t="s">
        <v>408</v>
      </c>
      <c r="D145" s="254"/>
      <c r="E145" s="254"/>
      <c r="F145" s="254"/>
      <c r="G145" s="254"/>
      <c r="H145" s="225"/>
      <c r="I145" s="225"/>
      <c r="J145" s="225"/>
      <c r="K145" s="225"/>
      <c r="L145" s="225"/>
      <c r="M145" s="225"/>
      <c r="N145" s="224"/>
      <c r="O145" s="224"/>
      <c r="P145" s="224"/>
      <c r="Q145" s="224"/>
      <c r="R145" s="225"/>
      <c r="S145" s="225"/>
      <c r="T145" s="225"/>
      <c r="U145" s="225"/>
      <c r="V145" s="225"/>
      <c r="W145" s="225"/>
      <c r="X145" s="225"/>
      <c r="Y145" s="225"/>
      <c r="Z145" s="214"/>
      <c r="AA145" s="214"/>
      <c r="AB145" s="214"/>
      <c r="AC145" s="214"/>
      <c r="AD145" s="214"/>
      <c r="AE145" s="214"/>
      <c r="AF145" s="214"/>
      <c r="AG145" s="214" t="s">
        <v>218</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42" t="str">
        <f>C145</f>
        <v>nebo vybouraných hmot nošením nebo přehazováním k místu nakládky přístupnému normálním dopravním prostředkům do 10 m,</v>
      </c>
      <c r="BB145" s="214"/>
      <c r="BC145" s="214"/>
      <c r="BD145" s="214"/>
      <c r="BE145" s="214"/>
      <c r="BF145" s="214"/>
      <c r="BG145" s="214"/>
      <c r="BH145" s="214"/>
    </row>
    <row r="146" spans="1:60" outlineLevel="2" x14ac:dyDescent="0.25">
      <c r="A146" s="221"/>
      <c r="B146" s="222"/>
      <c r="C146" s="267" t="s">
        <v>409</v>
      </c>
      <c r="D146" s="255"/>
      <c r="E146" s="255"/>
      <c r="F146" s="255"/>
      <c r="G146" s="255"/>
      <c r="H146" s="225"/>
      <c r="I146" s="225"/>
      <c r="J146" s="225"/>
      <c r="K146" s="225"/>
      <c r="L146" s="225"/>
      <c r="M146" s="225"/>
      <c r="N146" s="224"/>
      <c r="O146" s="224"/>
      <c r="P146" s="224"/>
      <c r="Q146" s="224"/>
      <c r="R146" s="225"/>
      <c r="S146" s="225"/>
      <c r="T146" s="225"/>
      <c r="U146" s="225"/>
      <c r="V146" s="225"/>
      <c r="W146" s="225"/>
      <c r="X146" s="225"/>
      <c r="Y146" s="225"/>
      <c r="Z146" s="214"/>
      <c r="AA146" s="214"/>
      <c r="AB146" s="214"/>
      <c r="AC146" s="214"/>
      <c r="AD146" s="214"/>
      <c r="AE146" s="214"/>
      <c r="AF146" s="214"/>
      <c r="AG146" s="214" t="s">
        <v>177</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42" t="str">
        <f>C146</f>
        <v>S naložením suti nebo vybouraných hmot do dopravního prostředku a na jejich vyložením, popřípadě přeložením na normální dopravní prostředek.</v>
      </c>
      <c r="BB146" s="214"/>
      <c r="BC146" s="214"/>
      <c r="BD146" s="214"/>
      <c r="BE146" s="214"/>
      <c r="BF146" s="214"/>
      <c r="BG146" s="214"/>
      <c r="BH146" s="214"/>
    </row>
    <row r="147" spans="1:60" outlineLevel="1" x14ac:dyDescent="0.25">
      <c r="A147" s="235">
        <v>53</v>
      </c>
      <c r="B147" s="236" t="s">
        <v>412</v>
      </c>
      <c r="C147" s="245" t="s">
        <v>413</v>
      </c>
      <c r="D147" s="237" t="s">
        <v>359</v>
      </c>
      <c r="E147" s="238">
        <v>1.7763899999999999</v>
      </c>
      <c r="F147" s="239"/>
      <c r="G147" s="240">
        <f>ROUND(E147*F147,2)</f>
        <v>0</v>
      </c>
      <c r="H147" s="239"/>
      <c r="I147" s="240">
        <f>ROUND(E147*H147,2)</f>
        <v>0</v>
      </c>
      <c r="J147" s="239"/>
      <c r="K147" s="240">
        <f>ROUND(E147*J147,2)</f>
        <v>0</v>
      </c>
      <c r="L147" s="240">
        <v>21</v>
      </c>
      <c r="M147" s="240">
        <f>G147*(1+L147/100)</f>
        <v>0</v>
      </c>
      <c r="N147" s="238">
        <v>0</v>
      </c>
      <c r="O147" s="238">
        <f>ROUND(E147*N147,2)</f>
        <v>0</v>
      </c>
      <c r="P147" s="238">
        <v>0</v>
      </c>
      <c r="Q147" s="238">
        <f>ROUND(E147*P147,2)</f>
        <v>0</v>
      </c>
      <c r="R147" s="240" t="s">
        <v>399</v>
      </c>
      <c r="S147" s="240" t="s">
        <v>172</v>
      </c>
      <c r="T147" s="241" t="s">
        <v>172</v>
      </c>
      <c r="U147" s="225">
        <v>6.0000000000000001E-3</v>
      </c>
      <c r="V147" s="225">
        <f>ROUND(E147*U147,2)</f>
        <v>0.01</v>
      </c>
      <c r="W147" s="225"/>
      <c r="X147" s="225" t="s">
        <v>395</v>
      </c>
      <c r="Y147" s="225" t="s">
        <v>174</v>
      </c>
      <c r="Z147" s="214"/>
      <c r="AA147" s="214"/>
      <c r="AB147" s="214"/>
      <c r="AC147" s="214"/>
      <c r="AD147" s="214"/>
      <c r="AE147" s="214"/>
      <c r="AF147" s="214"/>
      <c r="AG147" s="214" t="s">
        <v>396</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2" x14ac:dyDescent="0.25">
      <c r="A148" s="221"/>
      <c r="B148" s="222"/>
      <c r="C148" s="265" t="s">
        <v>414</v>
      </c>
      <c r="D148" s="254"/>
      <c r="E148" s="254"/>
      <c r="F148" s="254"/>
      <c r="G148" s="254"/>
      <c r="H148" s="225"/>
      <c r="I148" s="225"/>
      <c r="J148" s="225"/>
      <c r="K148" s="225"/>
      <c r="L148" s="225"/>
      <c r="M148" s="225"/>
      <c r="N148" s="224"/>
      <c r="O148" s="224"/>
      <c r="P148" s="224"/>
      <c r="Q148" s="224"/>
      <c r="R148" s="225"/>
      <c r="S148" s="225"/>
      <c r="T148" s="225"/>
      <c r="U148" s="225"/>
      <c r="V148" s="225"/>
      <c r="W148" s="225"/>
      <c r="X148" s="225"/>
      <c r="Y148" s="225"/>
      <c r="Z148" s="214"/>
      <c r="AA148" s="214"/>
      <c r="AB148" s="214"/>
      <c r="AC148" s="214"/>
      <c r="AD148" s="214"/>
      <c r="AE148" s="214"/>
      <c r="AF148" s="214"/>
      <c r="AG148" s="214" t="s">
        <v>218</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x14ac:dyDescent="0.25">
      <c r="A149" s="3"/>
      <c r="B149" s="4"/>
      <c r="C149" s="247"/>
      <c r="D149" s="6"/>
      <c r="E149" s="3"/>
      <c r="F149" s="3"/>
      <c r="G149" s="3"/>
      <c r="H149" s="3"/>
      <c r="I149" s="3"/>
      <c r="J149" s="3"/>
      <c r="K149" s="3"/>
      <c r="L149" s="3"/>
      <c r="M149" s="3"/>
      <c r="N149" s="3"/>
      <c r="O149" s="3"/>
      <c r="P149" s="3"/>
      <c r="Q149" s="3"/>
      <c r="R149" s="3"/>
      <c r="S149" s="3"/>
      <c r="T149" s="3"/>
      <c r="U149" s="3"/>
      <c r="V149" s="3"/>
      <c r="W149" s="3"/>
      <c r="X149" s="3"/>
      <c r="Y149" s="3"/>
      <c r="AE149">
        <v>12</v>
      </c>
      <c r="AF149">
        <v>21</v>
      </c>
      <c r="AG149" t="s">
        <v>153</v>
      </c>
    </row>
    <row r="150" spans="1:60" x14ac:dyDescent="0.25">
      <c r="A150" s="217"/>
      <c r="B150" s="218" t="s">
        <v>29</v>
      </c>
      <c r="C150" s="248"/>
      <c r="D150" s="219"/>
      <c r="E150" s="220"/>
      <c r="F150" s="220"/>
      <c r="G150" s="234">
        <f>G8+G62+G70+G82+G98+G106+G108+G117+G125+G133</f>
        <v>0</v>
      </c>
      <c r="H150" s="3"/>
      <c r="I150" s="3"/>
      <c r="J150" s="3"/>
      <c r="K150" s="3"/>
      <c r="L150" s="3"/>
      <c r="M150" s="3"/>
      <c r="N150" s="3"/>
      <c r="O150" s="3"/>
      <c r="P150" s="3"/>
      <c r="Q150" s="3"/>
      <c r="R150" s="3"/>
      <c r="S150" s="3"/>
      <c r="T150" s="3"/>
      <c r="U150" s="3"/>
      <c r="V150" s="3"/>
      <c r="W150" s="3"/>
      <c r="X150" s="3"/>
      <c r="Y150" s="3"/>
      <c r="AE150">
        <f>SUMIF(L7:L148,AE149,G7:G148)</f>
        <v>0</v>
      </c>
      <c r="AF150">
        <f>SUMIF(L7:L148,AF149,G7:G148)</f>
        <v>0</v>
      </c>
      <c r="AG150" t="s">
        <v>208</v>
      </c>
    </row>
    <row r="151" spans="1:60" x14ac:dyDescent="0.25">
      <c r="C151" s="249"/>
      <c r="D151" s="10"/>
      <c r="AG151" t="s">
        <v>209</v>
      </c>
    </row>
    <row r="152" spans="1:60" x14ac:dyDescent="0.25">
      <c r="D152" s="10"/>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zp56cttF9RpQeNA31M732vzcdVVHtBm4M+I8+YWEpffndYyMa0wTg/IJutI/HIzcYI8R5NwYlGHsySn/5TDCQ==" saltValue="3bHZX1A0UXfEGtGN6ufs3Q==" spinCount="100000" sheet="1" formatRows="0"/>
  <mergeCells count="32">
    <mergeCell ref="C146:G146"/>
    <mergeCell ref="C148:G148"/>
    <mergeCell ref="C136:G136"/>
    <mergeCell ref="C138:G138"/>
    <mergeCell ref="C140:G140"/>
    <mergeCell ref="C142:G142"/>
    <mergeCell ref="C143:G143"/>
    <mergeCell ref="C145:G145"/>
    <mergeCell ref="C84:G84"/>
    <mergeCell ref="C85:G85"/>
    <mergeCell ref="C86:G86"/>
    <mergeCell ref="C116:G116"/>
    <mergeCell ref="C124:G124"/>
    <mergeCell ref="C127:G127"/>
    <mergeCell ref="C41:G41"/>
    <mergeCell ref="C47:G47"/>
    <mergeCell ref="C50:G50"/>
    <mergeCell ref="C53:G53"/>
    <mergeCell ref="C54:G54"/>
    <mergeCell ref="C79:G79"/>
    <mergeCell ref="C21:G21"/>
    <mergeCell ref="C24:G24"/>
    <mergeCell ref="C27:G27"/>
    <mergeCell ref="C32:G32"/>
    <mergeCell ref="C35:G35"/>
    <mergeCell ref="C38:G3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SO01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'SO01 01 Pol'!Názvy_tisku</vt:lpstr>
      <vt:lpstr>oadresa</vt:lpstr>
      <vt:lpstr>Stavba!Objednatel</vt:lpstr>
      <vt:lpstr>Stavba!Objekt</vt:lpstr>
      <vt:lpstr>'00 00 Naklady'!Oblast_tisku</vt:lpstr>
      <vt:lpstr>'SO01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Trňák</dc:creator>
  <cp:lastModifiedBy>Stanislav Trňák</cp:lastModifiedBy>
  <cp:lastPrinted>2019-03-19T12:27:02Z</cp:lastPrinted>
  <dcterms:created xsi:type="dcterms:W3CDTF">2009-04-08T07:15:50Z</dcterms:created>
  <dcterms:modified xsi:type="dcterms:W3CDTF">2024-08-12T12:29:48Z</dcterms:modified>
</cp:coreProperties>
</file>